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Chapter 9 Solutions 5e\"/>
    </mc:Choice>
  </mc:AlternateContent>
  <bookViews>
    <workbookView xWindow="0" yWindow="0" windowWidth="21570" windowHeight="8160" firstSheet="1" activeTab="1"/>
  </bookViews>
  <sheets>
    <sheet name="treeCalc_1" sheetId="5" state="veryHidden" r:id="rId1"/>
    <sheet name="Model" sheetId="6" r:id="rId2"/>
    <sheet name="Strategy B4" sheetId="19" r:id="rId3"/>
    <sheet name="Strategy B5" sheetId="20" r:id="rId4"/>
    <sheet name="Strategy B6" sheetId="21" r:id="rId5"/>
    <sheet name="Tornado" sheetId="22" r:id="rId6"/>
  </sheets>
  <definedNames>
    <definedName name="PalisadeReportWorksheetCreatedBy" localSheetId="2">"PrecisionTree"</definedName>
    <definedName name="PalisadeReportWorksheetCreatedBy" localSheetId="3">"PrecisionTree"</definedName>
    <definedName name="PalisadeReportWorksheetCreatedBy" localSheetId="4">"PrecisionTree"</definedName>
    <definedName name="PalisadeReportWorksheetCreatedBy" localSheetId="5">"PrecisionTree"</definedName>
    <definedName name="PTree_SensitivityAnalysis_AnalysisType" hidden="1">0</definedName>
    <definedName name="PTree_SensitivityAnalysis_GraphsDisplayPercentageChange" hidden="1">FALSE</definedName>
    <definedName name="PTree_SensitivityAnalysis_IncludeSensitivityGraph" hidden="1">FALSE</definedName>
    <definedName name="PTree_SensitivityAnalysis_IncludeSpiderGraph" hidden="1">FALSE</definedName>
    <definedName name="PTree_SensitivityAnalysis_IncludeStrategyRegion" hidden="1">TRUE</definedName>
    <definedName name="PTree_SensitivityAnalysis_IncludeTornadoGraph" hidden="1">TRUE</definedName>
    <definedName name="PTree_SensitivityAnalysis_Inputs_1_AlternateCellLabel" hidden="1">""</definedName>
    <definedName name="PTree_SensitivityAnalysis_Inputs_1_BaseValueIsAutomatic" hidden="1">TRUE</definedName>
    <definedName name="PTree_SensitivityAnalysis_Inputs_1_MaintainProbabilityNormalization" hidden="1">FALSE</definedName>
    <definedName name="PTree_SensitivityAnalysis_Inputs_1_ManualBaseValue" hidden="1">0</definedName>
    <definedName name="PTree_SensitivityAnalysis_Inputs_1_Maximum" hidden="1">0.1</definedName>
    <definedName name="PTree_SensitivityAnalysis_Inputs_1_Minimum" hidden="1">0</definedName>
    <definedName name="PTree_SensitivityAnalysis_Inputs_1_OneWayAnalysis" hidden="1">1</definedName>
    <definedName name="PTree_SensitivityAnalysis_Inputs_1_Steps" hidden="1">11</definedName>
    <definedName name="PTree_SensitivityAnalysis_Inputs_1_TwoWayAnalysis" hidden="1">0</definedName>
    <definedName name="PTree_SensitivityAnalysis_Inputs_1_VariationMethod" hidden="1">2</definedName>
    <definedName name="PTree_SensitivityAnalysis_Inputs_1_VaryCell" hidden="1">Model!$B$4</definedName>
    <definedName name="PTree_SensitivityAnalysis_Inputs_2_AlternateCellLabel" hidden="1">""</definedName>
    <definedName name="PTree_SensitivityAnalysis_Inputs_2_BaseValueIsAutomatic" hidden="1">TRUE</definedName>
    <definedName name="PTree_SensitivityAnalysis_Inputs_2_MaintainProbabilityNormalization" hidden="1">FALSE</definedName>
    <definedName name="PTree_SensitivityAnalysis_Inputs_2_ManualBaseValue" hidden="1">0</definedName>
    <definedName name="PTree_SensitivityAnalysis_Inputs_2_Maximum" hidden="1">350</definedName>
    <definedName name="PTree_SensitivityAnalysis_Inputs_2_Minimum" hidden="1">0</definedName>
    <definedName name="PTree_SensitivityAnalysis_Inputs_2_OneWayAnalysis" hidden="1">1</definedName>
    <definedName name="PTree_SensitivityAnalysis_Inputs_2_Steps" hidden="1">8</definedName>
    <definedName name="PTree_SensitivityAnalysis_Inputs_2_TwoWayAnalysis" hidden="1">0</definedName>
    <definedName name="PTree_SensitivityAnalysis_Inputs_2_VariationMethod" hidden="1">2</definedName>
    <definedName name="PTree_SensitivityAnalysis_Inputs_2_VaryCell" hidden="1">Model!$B$5</definedName>
    <definedName name="PTree_SensitivityAnalysis_Inputs_3_AlternateCellLabel" hidden="1">""</definedName>
    <definedName name="PTree_SensitivityAnalysis_Inputs_3_BaseValueIsAutomatic" hidden="1">TRUE</definedName>
    <definedName name="PTree_SensitivityAnalysis_Inputs_3_MaintainProbabilityNormalization" hidden="1">FALSE</definedName>
    <definedName name="PTree_SensitivityAnalysis_Inputs_3_ManualBaseValue" hidden="1">0</definedName>
    <definedName name="PTree_SensitivityAnalysis_Inputs_3_Maximum" hidden="1">600</definedName>
    <definedName name="PTree_SensitivityAnalysis_Inputs_3_Minimum" hidden="1">0</definedName>
    <definedName name="PTree_SensitivityAnalysis_Inputs_3_OneWayAnalysis" hidden="1">1</definedName>
    <definedName name="PTree_SensitivityAnalysis_Inputs_3_Steps" hidden="1">13</definedName>
    <definedName name="PTree_SensitivityAnalysis_Inputs_3_TwoWayAnalysis" hidden="1">0</definedName>
    <definedName name="PTree_SensitivityAnalysis_Inputs_3_VariationMethod" hidden="1">2</definedName>
    <definedName name="PTree_SensitivityAnalysis_Inputs_3_VaryCell" hidden="1">Model!$B$6</definedName>
    <definedName name="PTree_SensitivityAnalysis_Inputs_Count" hidden="1">3</definedName>
    <definedName name="PTree_SensitivityAnalysis_Output_AlternateCellLabel" hidden="1">""</definedName>
    <definedName name="PTree_SensitivityAnalysis_Output_Model" hidden="1">PTreeObjectReference(PTDecisionTree_1,treeCalc_1!$A$1)</definedName>
    <definedName name="PTree_SensitivityAnalysis_Output_OutputType" hidden="1">1</definedName>
    <definedName name="PTree_SensitivityAnalysis_Output_StartingNode" hidden="1">PTreeObjectReference(NULL,NULL)</definedName>
    <definedName name="PTree_SensitivityAnalysis_UpdateDisplay" hidden="1">FALSE</definedName>
    <definedName name="treeList" hidden="1">"10000000000000000000000000000000000000000000000000000000000000000000000000000000000000000000000000000000000000000000000000000000000000000000000000000000000000000000000000000000000000000000000000000000"</definedName>
  </definedNames>
  <calcPr calcId="152511"/>
</workbook>
</file>

<file path=xl/calcChain.xml><?xml version="1.0" encoding="utf-8"?>
<calcChain xmlns="http://schemas.openxmlformats.org/spreadsheetml/2006/main">
  <c r="D38" i="6" l="1"/>
  <c r="D36" i="6"/>
  <c r="D32" i="6"/>
  <c r="D30" i="6"/>
  <c r="D37" i="6"/>
  <c r="D35" i="6"/>
  <c r="D31" i="6"/>
  <c r="D29" i="6"/>
  <c r="D21" i="6"/>
  <c r="D19" i="6"/>
  <c r="D15" i="6"/>
  <c r="D13" i="6"/>
  <c r="D22" i="6" l="1"/>
  <c r="J19" i="5" s="1"/>
  <c r="D20" i="6"/>
  <c r="J18" i="5" s="1"/>
  <c r="D16" i="6"/>
  <c r="J17" i="5" s="1"/>
  <c r="D14" i="6"/>
  <c r="J16" i="5" s="1"/>
  <c r="K25" i="5"/>
  <c r="K24" i="5"/>
  <c r="K23" i="5"/>
  <c r="K22" i="5"/>
  <c r="C33" i="6"/>
  <c r="K21" i="5" s="1"/>
  <c r="J21" i="5"/>
  <c r="C41" i="6"/>
  <c r="K20" i="5" s="1"/>
  <c r="J20" i="5"/>
  <c r="K19" i="5"/>
  <c r="K18" i="5"/>
  <c r="K17" i="5"/>
  <c r="K16" i="5"/>
  <c r="C25" i="6"/>
  <c r="K15" i="5" s="1"/>
  <c r="J15" i="5"/>
  <c r="C17" i="6"/>
  <c r="K14" i="5" s="1"/>
  <c r="J14" i="5"/>
  <c r="J13" i="5"/>
  <c r="B24" i="6"/>
  <c r="J12" i="5" s="1"/>
  <c r="K11" i="5"/>
  <c r="J11" i="5"/>
  <c r="O21" i="5"/>
  <c r="O14" i="5"/>
  <c r="O13" i="5"/>
  <c r="O12" i="5"/>
  <c r="O11" i="5"/>
  <c r="J25" i="5"/>
  <c r="J24" i="5"/>
  <c r="J23" i="5"/>
  <c r="J22" i="5"/>
  <c r="B11" i="5"/>
  <c r="B2" i="5"/>
  <c r="F2" i="5"/>
  <c r="D18" i="6"/>
  <c r="E35" i="6"/>
  <c r="D42" i="6"/>
  <c r="E14" i="6"/>
  <c r="E31" i="6"/>
  <c r="E21" i="6"/>
  <c r="D41" i="6"/>
  <c r="E16" i="6"/>
  <c r="E37" i="6"/>
  <c r="D25" i="6"/>
  <c r="B28" i="6"/>
  <c r="E19" i="6"/>
  <c r="E20" i="6"/>
  <c r="D26" i="6"/>
  <c r="B23" i="6"/>
  <c r="E32" i="6"/>
  <c r="E30" i="6"/>
  <c r="E13" i="6"/>
  <c r="E29" i="6"/>
  <c r="C24" i="6"/>
  <c r="D34" i="6"/>
  <c r="C40" i="6"/>
  <c r="E22" i="6"/>
  <c r="E36" i="6"/>
  <c r="B39" i="6"/>
  <c r="E15" i="6"/>
  <c r="E38" i="6"/>
  <c r="A13" i="5" l="1"/>
  <c r="A25" i="5"/>
  <c r="A24" i="5"/>
  <c r="A23" i="5"/>
  <c r="A22" i="5"/>
  <c r="A21" i="5"/>
  <c r="A20" i="5"/>
  <c r="A19" i="5"/>
  <c r="A18" i="5"/>
  <c r="A17" i="5"/>
  <c r="A16" i="5"/>
  <c r="A14" i="5"/>
  <c r="A15" i="5"/>
  <c r="A12" i="5"/>
  <c r="A11" i="5"/>
</calcChain>
</file>

<file path=xl/sharedStrings.xml><?xml version="1.0" encoding="utf-8"?>
<sst xmlns="http://schemas.openxmlformats.org/spreadsheetml/2006/main" count="222" uniqueCount="111">
  <si>
    <t>Name</t>
  </si>
  <si>
    <t>SheetRef</t>
  </si>
  <si>
    <t>GenInfo</t>
  </si>
  <si>
    <t>Def. Link</t>
  </si>
  <si>
    <t>=</t>
  </si>
  <si>
    <t>EXT REFS</t>
  </si>
  <si>
    <t>Def. Form</t>
  </si>
  <si>
    <t>Highest#</t>
  </si>
  <si>
    <t>bformtype</t>
  </si>
  <si>
    <t>valformula</t>
  </si>
  <si>
    <t>pbformula</t>
  </si>
  <si>
    <t>distribution</t>
  </si>
  <si>
    <t>cumPayoffFunction</t>
  </si>
  <si>
    <t>link</t>
  </si>
  <si>
    <t>ENDNODEFORMULA</t>
  </si>
  <si>
    <t>VAL</t>
  </si>
  <si>
    <t>PB</t>
  </si>
  <si>
    <t>IntRefs</t>
  </si>
  <si>
    <t>RefRefs</t>
  </si>
  <si>
    <t>NodeNames</t>
  </si>
  <si>
    <t>2,0,0,2,2,3,0,0,0</t>
  </si>
  <si>
    <t>Yes</t>
  </si>
  <si>
    <t>DEFAULT</t>
  </si>
  <si>
    <t>1,0,0,2,4,5,1,0,0</t>
  </si>
  <si>
    <t>No</t>
  </si>
  <si>
    <t>1,0,0,2,11,10,1,0,0</t>
  </si>
  <si>
    <t>1,0,0,4,6,7,8,9,2,0,0</t>
  </si>
  <si>
    <t>4,0,0,0,2,0,0</t>
  </si>
  <si>
    <t>Minor</t>
  </si>
  <si>
    <t>4,0,0,0,4,0,0</t>
  </si>
  <si>
    <t>Moderate</t>
  </si>
  <si>
    <t>Serious</t>
  </si>
  <si>
    <t>Catastrophic</t>
  </si>
  <si>
    <t>4,0,0,0,3,0,0</t>
  </si>
  <si>
    <t>1,0,0,4,15,14,13,12,3,0,0</t>
  </si>
  <si>
    <t>4,0,0,0,11,0,0</t>
  </si>
  <si>
    <t xml:space="preserve"> </t>
  </si>
  <si>
    <t>Input Data</t>
  </si>
  <si>
    <t>Probability</t>
  </si>
  <si>
    <t>Decision Tree</t>
  </si>
  <si>
    <t>Mr. Maloy's Decision</t>
  </si>
  <si>
    <t>Purchasing car insurance</t>
  </si>
  <si>
    <t>Calc Macro</t>
  </si>
  <si>
    <t>Ptree1 Compatibility</t>
  </si>
  <si>
    <t>Eval. Function</t>
  </si>
  <si>
    <t>Creation Version</t>
  </si>
  <si>
    <t>Required Version</t>
  </si>
  <si>
    <t>Recommended Version</t>
  </si>
  <si>
    <t>Last Modified By Version</t>
  </si>
  <si>
    <t>Output Label</t>
  </si>
  <si>
    <t>Output Value NF</t>
  </si>
  <si>
    <t>Output Prob NF</t>
  </si>
  <si>
    <t>Input Value NF</t>
  </si>
  <si>
    <t>Input Prob NF</t>
  </si>
  <si>
    <t>R-Value Ref.</t>
  </si>
  <si>
    <t>Anchor Cell</t>
  </si>
  <si>
    <t>Branch Name</t>
  </si>
  <si>
    <t>Collapsed</t>
  </si>
  <si>
    <t>0,1,1,0,0,Exponential, 0,0,0,0,-1,0,.0001</t>
  </si>
  <si>
    <t>1.0.?</t>
  </si>
  <si>
    <t>5.0.0</t>
  </si>
  <si>
    <t>PrecisionTree Sensitivity Analysis - Strategy Region</t>
  </si>
  <si>
    <t>Strategy Region Data</t>
  </si>
  <si>
    <t>#1</t>
  </si>
  <si>
    <t>#2</t>
  </si>
  <si>
    <t>#3</t>
  </si>
  <si>
    <t>#4</t>
  </si>
  <si>
    <t>#5</t>
  </si>
  <si>
    <t>#6</t>
  </si>
  <si>
    <t>#7</t>
  </si>
  <si>
    <t>#8</t>
  </si>
  <si>
    <t>#9</t>
  </si>
  <si>
    <t>#10</t>
  </si>
  <si>
    <t>#11</t>
  </si>
  <si>
    <t>Input</t>
  </si>
  <si>
    <t>Value</t>
  </si>
  <si>
    <t>Change (%)</t>
  </si>
  <si>
    <t>PrecisionTree Sensitivity Analysis - Tornado Graph</t>
  </si>
  <si>
    <t>Tornado Graph Data</t>
  </si>
  <si>
    <t>Decision Tree 'Mr. Maloy's Decision' (Expected Value of Entire Model)</t>
  </si>
  <si>
    <t>Rank</t>
  </si>
  <si>
    <t>Input Name</t>
  </si>
  <si>
    <t>Cell</t>
  </si>
  <si>
    <t>Minimum</t>
  </si>
  <si>
    <t>Output</t>
  </si>
  <si>
    <t>Maximum</t>
  </si>
  <si>
    <t>B4</t>
  </si>
  <si>
    <t>B5</t>
  </si>
  <si>
    <t>B6</t>
  </si>
  <si>
    <t>#12</t>
  </si>
  <si>
    <t>#13</t>
  </si>
  <si>
    <t>6.2.0</t>
  </si>
  <si>
    <t>Deductible amount</t>
  </si>
  <si>
    <r>
      <t>Performed By:</t>
    </r>
    <r>
      <rPr>
        <sz val="8"/>
        <color rgb="FF000000"/>
        <rFont val="Tahoma"/>
        <family val="2"/>
      </rPr>
      <t xml:space="preserve"> Chris Albright</t>
    </r>
  </si>
  <si>
    <r>
      <t>Output:</t>
    </r>
    <r>
      <rPr>
        <sz val="8"/>
        <color rgb="FF000000"/>
        <rFont val="Tahoma"/>
        <family val="2"/>
      </rPr>
      <t xml:space="preserve"> Decision Tree 'Mr. Maloy's Decision' (Expected Value of Entire Model)</t>
    </r>
  </si>
  <si>
    <r>
      <t>Input:</t>
    </r>
    <r>
      <rPr>
        <sz val="8"/>
        <color rgb="FF000000"/>
        <rFont val="Tahoma"/>
        <family val="2"/>
      </rPr>
      <t xml:space="preserve"> Deductible amount (B6)</t>
    </r>
  </si>
  <si>
    <t>Deductible amount (B6)</t>
  </si>
  <si>
    <t>Accident?</t>
  </si>
  <si>
    <t>Distribution of damage given accident</t>
  </si>
  <si>
    <t>Damage</t>
  </si>
  <si>
    <t>Probability of accident</t>
  </si>
  <si>
    <t xml:space="preserve">Insurance premium </t>
  </si>
  <si>
    <t xml:space="preserve">                       Buy insurance?</t>
  </si>
  <si>
    <t xml:space="preserve">    Extent of accident</t>
  </si>
  <si>
    <t>&lt;NF&gt;</t>
  </si>
  <si>
    <r>
      <t>Date:</t>
    </r>
    <r>
      <rPr>
        <sz val="8"/>
        <color rgb="FF000000"/>
        <rFont val="Tahoma"/>
        <family val="2"/>
      </rPr>
      <t xml:space="preserve"> Tuesday, February 18, 2014 10:36:00 AM</t>
    </r>
  </si>
  <si>
    <r>
      <t>Input:</t>
    </r>
    <r>
      <rPr>
        <sz val="8"/>
        <color rgb="FF000000"/>
        <rFont val="Tahoma"/>
        <family val="2"/>
      </rPr>
      <t xml:space="preserve"> Probability of accident (B4)</t>
    </r>
  </si>
  <si>
    <r>
      <t>Input:</t>
    </r>
    <r>
      <rPr>
        <sz val="8"/>
        <color rgb="FF000000"/>
        <rFont val="Tahoma"/>
        <family val="2"/>
      </rPr>
      <t xml:space="preserve"> Insurance premium  (B5)</t>
    </r>
  </si>
  <si>
    <r>
      <t>Date:</t>
    </r>
    <r>
      <rPr>
        <sz val="8"/>
        <color rgb="FF000000"/>
        <rFont val="Tahoma"/>
        <family val="2"/>
      </rPr>
      <t xml:space="preserve"> Tuesday, February 18, 2014 10:36:01 AM</t>
    </r>
  </si>
  <si>
    <t>Probability of accident (B4)</t>
  </si>
  <si>
    <t>Insurance premium  (B5)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</si>
</sst>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164" formatCode="0.0%"/>
    <numFmt numFmtId="165" formatCode="&quot;$&quot;#,##0"/>
  </numFmts>
  <fonts count="19" x14ac:knownFonts="1">
    <font>
      <sz val="11"/>
      <color rgb="FF000000"/>
      <name val="Calibri"/>
      <family val="2"/>
    </font>
    <font>
      <sz val="11"/>
      <name val="Calibri"/>
      <family val="2"/>
    </font>
    <font>
      <b/>
      <sz val="11"/>
      <name val="Calibri"/>
      <family val="2"/>
    </font>
    <font>
      <sz val="11"/>
      <color indexed="10"/>
      <name val="Calibri"/>
      <family val="2"/>
    </font>
    <font>
      <b/>
      <i/>
      <sz val="11"/>
      <name val="Calibri"/>
      <family val="2"/>
    </font>
    <font>
      <sz val="8"/>
      <name val="Calibri"/>
      <family val="2"/>
    </font>
    <font>
      <sz val="8"/>
      <color indexed="8"/>
      <name val="Calibri"/>
      <family val="2"/>
    </font>
    <font>
      <b/>
      <sz val="8"/>
      <color indexed="18"/>
      <name val="Calibri"/>
      <family val="2"/>
    </font>
    <font>
      <sz val="8"/>
      <color indexed="16"/>
      <name val="Calibri"/>
      <family val="2"/>
    </font>
    <font>
      <b/>
      <sz val="8"/>
      <color indexed="16"/>
      <name val="Calibri"/>
      <family val="2"/>
    </font>
    <font>
      <b/>
      <sz val="8"/>
      <color indexed="17"/>
      <name val="Calibri"/>
      <family val="2"/>
    </font>
    <font>
      <sz val="8"/>
      <color indexed="17"/>
      <name val="Calibri"/>
      <family val="2"/>
    </font>
    <font>
      <sz val="8"/>
      <color rgb="FF000000"/>
      <name val="Tahoma"/>
      <family val="2"/>
    </font>
    <font>
      <b/>
      <sz val="14"/>
      <color rgb="FF000000"/>
      <name val="Tahoma"/>
      <family val="2"/>
    </font>
    <font>
      <b/>
      <sz val="8"/>
      <color rgb="FF000000"/>
      <name val="Tahoma"/>
      <family val="2"/>
    </font>
    <font>
      <b/>
      <sz val="10"/>
      <color rgb="FF000000"/>
      <name val="Calibri"/>
      <family val="2"/>
    </font>
    <font>
      <sz val="8"/>
      <color rgb="FF000000"/>
      <name val="Calibri"/>
      <family val="2"/>
    </font>
    <font>
      <b/>
      <sz val="8"/>
      <color rgb="FF000000"/>
      <name val="Calibri"/>
      <family val="2"/>
    </font>
    <font>
      <b/>
      <sz val="11"/>
      <color rgb="FF000000"/>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rgb="FFC0C0C0"/>
        <bgColor indexed="64"/>
      </patternFill>
    </fill>
    <fill>
      <patternFill patternType="solid">
        <fgColor indexed="22"/>
        <bgColor indexed="64"/>
      </patternFill>
    </fill>
  </fills>
  <borders count="31">
    <border>
      <left/>
      <right/>
      <top/>
      <bottom/>
      <diagonal/>
    </border>
    <border>
      <left/>
      <right/>
      <top/>
      <bottom style="thin">
        <color indexed="64"/>
      </bottom>
      <diagonal/>
    </border>
    <border>
      <left/>
      <right/>
      <top/>
      <bottom style="thin">
        <color rgb="FF000000"/>
      </bottom>
      <diagonal/>
    </border>
    <border>
      <left/>
      <right/>
      <top style="medium">
        <color indexed="64"/>
      </top>
      <bottom/>
      <diagonal/>
    </border>
    <border>
      <left style="thin">
        <color indexed="64"/>
      </left>
      <right/>
      <top style="medium">
        <color indexed="64"/>
      </top>
      <bottom/>
      <diagonal/>
    </border>
    <border>
      <left/>
      <right style="thin">
        <color indexed="22"/>
      </right>
      <top style="medium">
        <color indexed="64"/>
      </top>
      <bottom/>
      <diagonal/>
    </border>
    <border>
      <left/>
      <right style="thin">
        <color indexed="22"/>
      </right>
      <top/>
      <bottom style="thin">
        <color indexed="64"/>
      </bottom>
      <diagonal/>
    </border>
    <border>
      <left/>
      <right style="thin">
        <color indexed="22"/>
      </right>
      <top/>
      <bottom/>
      <diagonal/>
    </border>
    <border>
      <left style="thin">
        <color indexed="22"/>
      </left>
      <right/>
      <top style="medium">
        <color indexed="64"/>
      </top>
      <bottom/>
      <diagonal/>
    </border>
    <border>
      <left style="thin">
        <color indexed="22"/>
      </left>
      <right/>
      <top style="medium">
        <color indexed="64"/>
      </top>
      <bottom style="thin">
        <color rgb="FF808080"/>
      </bottom>
      <diagonal/>
    </border>
    <border>
      <left/>
      <right/>
      <top style="medium">
        <color indexed="64"/>
      </top>
      <bottom style="thin">
        <color rgb="FF808080"/>
      </bottom>
      <diagonal/>
    </border>
    <border>
      <left style="thin">
        <color indexed="22"/>
      </left>
      <right/>
      <top style="thin">
        <color rgb="FF808080"/>
      </top>
      <bottom/>
      <diagonal/>
    </border>
    <border>
      <left/>
      <right style="thin">
        <color indexed="22"/>
      </right>
      <top style="thin">
        <color rgb="FF808080"/>
      </top>
      <bottom/>
      <diagonal/>
    </border>
    <border>
      <left style="medium">
        <color rgb="FF000000"/>
      </left>
      <right/>
      <top/>
      <bottom/>
      <diagonal/>
    </border>
    <border>
      <left/>
      <right style="medium">
        <color rgb="FF000000"/>
      </right>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style="thin">
        <color indexed="64"/>
      </right>
      <top style="medium">
        <color indexed="64"/>
      </top>
      <bottom/>
      <diagonal/>
    </border>
    <border>
      <left style="medium">
        <color rgb="FF000000"/>
      </left>
      <right style="thin">
        <color indexed="64"/>
      </right>
      <top/>
      <bottom style="thin">
        <color indexed="64"/>
      </bottom>
      <diagonal/>
    </border>
    <border>
      <left style="medium">
        <color rgb="FF000000"/>
      </left>
      <right style="thin">
        <color indexed="64"/>
      </right>
      <top/>
      <bottom/>
      <diagonal/>
    </border>
    <border>
      <left style="medium">
        <color rgb="FF000000"/>
      </left>
      <right style="thin">
        <color indexed="64"/>
      </right>
      <top/>
      <bottom style="medium">
        <color rgb="FF000000"/>
      </bottom>
      <diagonal/>
    </border>
    <border>
      <left/>
      <right style="thin">
        <color indexed="22"/>
      </right>
      <top/>
      <bottom style="medium">
        <color rgb="FF000000"/>
      </bottom>
      <diagonal/>
    </border>
    <border>
      <left/>
      <right style="medium">
        <color rgb="FF000000"/>
      </right>
      <top style="medium">
        <color indexed="64"/>
      </top>
      <bottom style="thin">
        <color rgb="FF808080"/>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quotePrefix="1" applyFont="1" applyAlignment="1">
      <alignment horizontal="left"/>
    </xf>
    <xf numFmtId="6" fontId="1" fillId="0" borderId="0" xfId="0" applyNumberFormat="1" applyFont="1" applyAlignment="1">
      <alignment horizontal="left"/>
    </xf>
    <xf numFmtId="0" fontId="2" fillId="0" borderId="0" xfId="0" applyFont="1"/>
    <xf numFmtId="0" fontId="1" fillId="0" borderId="0" xfId="0" applyFont="1"/>
    <xf numFmtId="0" fontId="1" fillId="0" borderId="0" xfId="0" applyFont="1" applyAlignment="1">
      <alignment horizontal="right"/>
    </xf>
    <xf numFmtId="0" fontId="1" fillId="0" borderId="0" xfId="0" applyFont="1" applyFill="1" applyBorder="1"/>
    <xf numFmtId="165" fontId="1" fillId="0" borderId="0" xfId="0" applyNumberFormat="1" applyFont="1" applyFill="1" applyBorder="1"/>
    <xf numFmtId="0" fontId="1" fillId="2" borderId="0" xfId="0" applyFont="1" applyFill="1" applyBorder="1"/>
    <xf numFmtId="165" fontId="1" fillId="2" borderId="0" xfId="0" applyNumberFormat="1" applyFont="1" applyFill="1" applyBorder="1"/>
    <xf numFmtId="0" fontId="3" fillId="0" borderId="0" xfId="0" applyFont="1"/>
    <xf numFmtId="0" fontId="1" fillId="0" borderId="0" xfId="0" applyFont="1" applyFill="1" applyBorder="1" applyAlignment="1">
      <alignment horizontal="right"/>
    </xf>
    <xf numFmtId="0" fontId="4" fillId="0" borderId="0" xfId="0" applyFont="1"/>
    <xf numFmtId="0" fontId="5" fillId="0" borderId="0" xfId="0" applyFont="1"/>
    <xf numFmtId="164" fontId="6" fillId="0" borderId="0" xfId="0" applyNumberFormat="1" applyFont="1" applyAlignment="1">
      <alignment horizontal="right"/>
    </xf>
    <xf numFmtId="0" fontId="7" fillId="0" borderId="0" xfId="0" applyFont="1" applyAlignment="1">
      <alignment horizontal="center"/>
    </xf>
    <xf numFmtId="0" fontId="6" fillId="0" borderId="0" xfId="0" applyNumberFormat="1" applyFont="1" applyAlignment="1">
      <alignment horizontal="right"/>
    </xf>
    <xf numFmtId="6" fontId="6" fillId="0" borderId="0" xfId="0" applyNumberFormat="1" applyFont="1" applyAlignment="1">
      <alignment horizontal="right"/>
    </xf>
    <xf numFmtId="0" fontId="8" fillId="0" borderId="0" xfId="0" applyFont="1" applyAlignment="1">
      <alignment horizontal="center"/>
    </xf>
    <xf numFmtId="0" fontId="10" fillId="0" borderId="0" xfId="0" applyFont="1" applyAlignment="1">
      <alignment horizontal="right"/>
    </xf>
    <xf numFmtId="0" fontId="11" fillId="0" borderId="0" xfId="0" applyFont="1" applyAlignment="1">
      <alignment horizontal="center"/>
    </xf>
    <xf numFmtId="0" fontId="10" fillId="0" borderId="0" xfId="0" applyFont="1" applyAlignment="1">
      <alignment horizontal="center"/>
    </xf>
    <xf numFmtId="0" fontId="0" fillId="0" borderId="10" xfId="0" applyBorder="1" applyAlignment="1">
      <alignment horizontal="center"/>
    </xf>
    <xf numFmtId="0" fontId="0" fillId="0" borderId="12" xfId="0" applyBorder="1" applyAlignment="1">
      <alignment horizontal="center"/>
    </xf>
    <xf numFmtId="0" fontId="13" fillId="3" borderId="0" xfId="0" applyFont="1" applyFill="1" applyBorder="1"/>
    <xf numFmtId="0" fontId="12" fillId="3" borderId="0" xfId="0" applyFont="1" applyFill="1" applyBorder="1"/>
    <xf numFmtId="0" fontId="12" fillId="3" borderId="2" xfId="0" applyFont="1" applyFill="1" applyBorder="1"/>
    <xf numFmtId="0" fontId="13" fillId="3" borderId="0" xfId="0" quotePrefix="1" applyFont="1" applyFill="1" applyBorder="1"/>
    <xf numFmtId="0" fontId="14" fillId="3" borderId="0" xfId="0" applyFont="1" applyFill="1" applyBorder="1"/>
    <xf numFmtId="0" fontId="14" fillId="3" borderId="2" xfId="0" applyFont="1" applyFill="1" applyBorder="1"/>
    <xf numFmtId="0" fontId="15" fillId="4" borderId="17" xfId="0" quotePrefix="1" applyNumberFormat="1" applyFont="1" applyFill="1" applyBorder="1" applyAlignment="1">
      <alignment horizontal="left"/>
    </xf>
    <xf numFmtId="0" fontId="15" fillId="0" borderId="18" xfId="0" applyFont="1" applyBorder="1" applyAlignment="1">
      <alignment horizontal="left"/>
    </xf>
    <xf numFmtId="0" fontId="15" fillId="0" borderId="19" xfId="0" applyFont="1" applyBorder="1" applyAlignment="1">
      <alignment horizontal="left"/>
    </xf>
    <xf numFmtId="0" fontId="17" fillId="0" borderId="3" xfId="0" applyNumberFormat="1" applyFont="1" applyBorder="1" applyAlignment="1">
      <alignment horizontal="center"/>
    </xf>
    <xf numFmtId="0" fontId="17" fillId="0" borderId="1" xfId="0" applyNumberFormat="1" applyFont="1" applyBorder="1" applyAlignment="1">
      <alignment horizontal="center"/>
    </xf>
    <xf numFmtId="0" fontId="17" fillId="0" borderId="24" xfId="0" applyNumberFormat="1" applyFont="1" applyBorder="1" applyAlignment="1">
      <alignment horizontal="center"/>
    </xf>
    <xf numFmtId="0" fontId="17" fillId="0" borderId="25" xfId="0" applyNumberFormat="1" applyFont="1" applyBorder="1" applyAlignment="1">
      <alignment horizontal="left"/>
    </xf>
    <xf numFmtId="0" fontId="17" fillId="0" borderId="26" xfId="0" applyNumberFormat="1" applyFont="1" applyBorder="1" applyAlignment="1">
      <alignment horizontal="left"/>
    </xf>
    <xf numFmtId="0" fontId="17" fillId="0" borderId="27" xfId="0" applyNumberFormat="1" applyFont="1" applyBorder="1" applyAlignment="1">
      <alignment horizontal="center" vertical="top"/>
    </xf>
    <xf numFmtId="0" fontId="17" fillId="0" borderId="28" xfId="0" applyNumberFormat="1" applyFont="1" applyBorder="1" applyAlignment="1">
      <alignment horizontal="center" vertical="top"/>
    </xf>
    <xf numFmtId="0" fontId="16" fillId="0" borderId="0" xfId="0" applyNumberFormat="1" applyFont="1" applyBorder="1" applyAlignment="1">
      <alignment horizontal="right" vertical="top"/>
    </xf>
    <xf numFmtId="0" fontId="16" fillId="0" borderId="14" xfId="0" applyNumberFormat="1" applyFont="1" applyBorder="1" applyAlignment="1">
      <alignment horizontal="right" vertical="top"/>
    </xf>
    <xf numFmtId="0" fontId="16" fillId="0" borderId="21" xfId="0" applyNumberFormat="1" applyFont="1" applyBorder="1" applyAlignment="1">
      <alignment horizontal="right" vertical="top"/>
    </xf>
    <xf numFmtId="0" fontId="16" fillId="0" borderId="22" xfId="0" applyNumberFormat="1" applyFont="1" applyBorder="1" applyAlignment="1">
      <alignment horizontal="right" vertical="top"/>
    </xf>
    <xf numFmtId="0" fontId="17" fillId="0" borderId="4" xfId="0" applyNumberFormat="1" applyFont="1" applyBorder="1" applyAlignment="1">
      <alignment horizontal="center"/>
    </xf>
    <xf numFmtId="0" fontId="17" fillId="0" borderId="5" xfId="0" applyNumberFormat="1" applyFont="1" applyBorder="1" applyAlignment="1">
      <alignment horizontal="center"/>
    </xf>
    <xf numFmtId="0" fontId="17" fillId="0" borderId="6" xfId="0" applyNumberFormat="1" applyFont="1" applyBorder="1" applyAlignment="1">
      <alignment horizontal="center"/>
    </xf>
    <xf numFmtId="10" fontId="16" fillId="0" borderId="7" xfId="0" applyNumberFormat="1" applyFont="1" applyBorder="1" applyAlignment="1">
      <alignment horizontal="right" vertical="top"/>
    </xf>
    <xf numFmtId="10" fontId="16" fillId="0" borderId="29" xfId="0" applyNumberFormat="1" applyFont="1" applyBorder="1" applyAlignment="1">
      <alignment horizontal="right" vertical="top"/>
    </xf>
    <xf numFmtId="0" fontId="17" fillId="0" borderId="8" xfId="0" applyNumberFormat="1" applyFont="1" applyBorder="1" applyAlignment="1">
      <alignment horizontal="center"/>
    </xf>
    <xf numFmtId="10" fontId="16" fillId="0" borderId="14" xfId="0" applyNumberFormat="1" applyFont="1" applyBorder="1" applyAlignment="1">
      <alignment horizontal="right" vertical="top"/>
    </xf>
    <xf numFmtId="10" fontId="16" fillId="0" borderId="22" xfId="0" applyNumberFormat="1" applyFont="1" applyBorder="1" applyAlignment="1">
      <alignment horizontal="right" vertical="top"/>
    </xf>
    <xf numFmtId="0" fontId="17" fillId="0" borderId="16" xfId="0" applyNumberFormat="1" applyFont="1" applyBorder="1" applyAlignment="1">
      <alignment horizontal="center"/>
    </xf>
    <xf numFmtId="165" fontId="16" fillId="0" borderId="0" xfId="0" applyNumberFormat="1" applyFont="1" applyBorder="1" applyAlignment="1">
      <alignment horizontal="right" vertical="top"/>
    </xf>
    <xf numFmtId="165" fontId="16" fillId="0" borderId="21" xfId="0" applyNumberFormat="1" applyFont="1" applyBorder="1" applyAlignment="1">
      <alignment horizontal="right" vertical="top"/>
    </xf>
    <xf numFmtId="0" fontId="16" fillId="0" borderId="13" xfId="0" applyNumberFormat="1" applyFont="1" applyBorder="1" applyAlignment="1">
      <alignment horizontal="center" vertical="top"/>
    </xf>
    <xf numFmtId="0" fontId="16" fillId="0" borderId="20" xfId="0" applyNumberFormat="1" applyFont="1" applyBorder="1" applyAlignment="1">
      <alignment horizontal="center" vertical="top"/>
    </xf>
    <xf numFmtId="0" fontId="16" fillId="4" borderId="13" xfId="0" quotePrefix="1" applyNumberFormat="1" applyFont="1" applyFill="1" applyBorder="1" applyAlignment="1">
      <alignment horizontal="left"/>
    </xf>
    <xf numFmtId="0" fontId="16" fillId="0" borderId="0" xfId="0" applyFont="1" applyBorder="1" applyAlignment="1">
      <alignment horizontal="left"/>
    </xf>
    <xf numFmtId="0" fontId="16" fillId="0" borderId="14" xfId="0" applyFont="1" applyBorder="1" applyAlignment="1">
      <alignment horizontal="left"/>
    </xf>
    <xf numFmtId="0" fontId="17" fillId="0" borderId="15" xfId="0" applyNumberFormat="1" applyFont="1" applyBorder="1" applyAlignment="1">
      <alignment horizontal="center"/>
    </xf>
    <xf numFmtId="0" fontId="17" fillId="0" borderId="13" xfId="0" applyNumberFormat="1" applyFont="1" applyBorder="1" applyAlignment="1">
      <alignment horizontal="center"/>
    </xf>
    <xf numFmtId="0" fontId="17" fillId="0" borderId="0" xfId="0" applyNumberFormat="1" applyFont="1" applyBorder="1" applyAlignment="1">
      <alignment horizontal="center"/>
    </xf>
    <xf numFmtId="0" fontId="17" fillId="0" borderId="14" xfId="0" applyNumberFormat="1" applyFont="1" applyBorder="1" applyAlignment="1">
      <alignment horizontal="center"/>
    </xf>
    <xf numFmtId="0" fontId="17" fillId="0" borderId="23" xfId="0" applyNumberFormat="1" applyFont="1" applyBorder="1" applyAlignment="1">
      <alignment horizontal="center"/>
    </xf>
    <xf numFmtId="0" fontId="17" fillId="0" borderId="1" xfId="0" applyNumberFormat="1" applyFont="1" applyBorder="1" applyAlignment="1">
      <alignment horizontal="left"/>
    </xf>
    <xf numFmtId="0" fontId="17" fillId="0" borderId="7" xfId="0" applyNumberFormat="1" applyFont="1" applyBorder="1" applyAlignment="1">
      <alignment horizontal="center"/>
    </xf>
    <xf numFmtId="0" fontId="17" fillId="0" borderId="6" xfId="0" applyNumberFormat="1" applyFont="1" applyBorder="1" applyAlignment="1">
      <alignment horizontal="left"/>
    </xf>
    <xf numFmtId="0" fontId="17" fillId="0" borderId="9" xfId="0" applyNumberFormat="1" applyFont="1" applyBorder="1" applyAlignment="1">
      <alignment horizontal="center"/>
    </xf>
    <xf numFmtId="0" fontId="17" fillId="0" borderId="11" xfId="0" applyNumberFormat="1" applyFont="1" applyBorder="1" applyAlignment="1">
      <alignment horizontal="center"/>
    </xf>
    <xf numFmtId="0" fontId="16" fillId="0" borderId="7" xfId="0" applyNumberFormat="1" applyFont="1" applyBorder="1" applyAlignment="1">
      <alignment horizontal="right" vertical="top"/>
    </xf>
    <xf numFmtId="0" fontId="16" fillId="0" borderId="29" xfId="0" applyNumberFormat="1" applyFont="1" applyBorder="1" applyAlignment="1">
      <alignment horizontal="right" vertical="top"/>
    </xf>
    <xf numFmtId="0" fontId="0" fillId="0" borderId="30" xfId="0" applyBorder="1" applyAlignment="1">
      <alignment horizontal="center"/>
    </xf>
    <xf numFmtId="0" fontId="16" fillId="0" borderId="0" xfId="0" quotePrefix="1" applyNumberFormat="1" applyFont="1" applyBorder="1" applyAlignment="1">
      <alignment horizontal="left" vertical="top" wrapText="1"/>
    </xf>
    <xf numFmtId="0" fontId="16" fillId="0" borderId="7" xfId="0" quotePrefix="1" applyNumberFormat="1" applyFont="1" applyBorder="1" applyAlignment="1">
      <alignment horizontal="left" vertical="top"/>
    </xf>
    <xf numFmtId="0" fontId="16" fillId="0" borderId="21" xfId="0" quotePrefix="1" applyNumberFormat="1" applyFont="1" applyBorder="1" applyAlignment="1">
      <alignment horizontal="left" vertical="top" wrapText="1"/>
    </xf>
    <xf numFmtId="0" fontId="16" fillId="0" borderId="29" xfId="0" quotePrefix="1" applyNumberFormat="1" applyFont="1" applyBorder="1" applyAlignment="1">
      <alignment horizontal="left" vertical="top"/>
    </xf>
    <xf numFmtId="0" fontId="8" fillId="0" borderId="0" xfId="0" applyNumberFormat="1" applyFont="1" applyAlignment="1">
      <alignment horizontal="center"/>
    </xf>
    <xf numFmtId="3" fontId="8" fillId="0" borderId="0" xfId="0" applyNumberFormat="1" applyFont="1" applyAlignment="1">
      <alignment horizontal="center"/>
    </xf>
    <xf numFmtId="165" fontId="1" fillId="0" borderId="0" xfId="0" applyNumberFormat="1" applyFont="1" applyAlignment="1">
      <alignment horizontal="left"/>
    </xf>
    <xf numFmtId="165" fontId="10" fillId="0" borderId="0" xfId="0" applyNumberFormat="1" applyFont="1" applyAlignment="1">
      <alignment horizontal="center"/>
    </xf>
    <xf numFmtId="165" fontId="9" fillId="0" borderId="0" xfId="0" applyNumberFormat="1" applyFont="1" applyAlignment="1">
      <alignment horizontal="center"/>
    </xf>
    <xf numFmtId="165" fontId="7" fillId="0" borderId="0" xfId="0" applyNumberFormat="1" applyFont="1" applyAlignment="1">
      <alignment horizontal="center"/>
    </xf>
    <xf numFmtId="3" fontId="1" fillId="0" borderId="0" xfId="0" applyNumberFormat="1" applyFont="1" applyAlignment="1">
      <alignment horizontal="left"/>
    </xf>
    <xf numFmtId="3" fontId="1" fillId="0" borderId="0" xfId="0" applyNumberFormat="1" applyFont="1" applyAlignment="1">
      <alignment horizontal="right"/>
    </xf>
    <xf numFmtId="3" fontId="6" fillId="0" borderId="0" xfId="0" applyNumberFormat="1" applyFont="1" applyAlignment="1">
      <alignment horizontal="right"/>
    </xf>
    <xf numFmtId="0" fontId="18" fillId="0" borderId="0" xfId="0" applyFon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'Mr. Maloy's Decision'</a:t>
            </a:r>
            <a:r>
              <a:rPr lang="en-US" sz="800" b="0" i="0" u="none" strike="noStrike" baseline="0">
                <a:solidFill>
                  <a:srgbClr val="000000"/>
                </a:solidFill>
                <a:latin typeface="+mn-lt"/>
                <a:ea typeface="+mn-lt"/>
                <a:cs typeface="+mn-lt"/>
              </a:rPr>
              <a:t>
Expected Value of Node '                       Buy insurance?' (B28)
With Variation of Probability of accident (B4) </a:t>
            </a:r>
            <a:endParaRPr lang="en-US"/>
          </a:p>
        </c:rich>
      </c:tx>
      <c:layout/>
      <c:overlay val="0"/>
    </c:title>
    <c:autoTitleDeleted val="0"/>
    <c:plotArea>
      <c:layout>
        <c:manualLayout>
          <c:xMode val="edge"/>
          <c:yMode val="edge"/>
          <c:x val="2.5700934579439252E-2"/>
          <c:y val="0.17227344992050875"/>
          <c:w val="0.83876168224299064"/>
          <c:h val="0.72990448530976548"/>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B4'!$C$32:$C$42</c:f>
              <c:numCache>
                <c:formatCode>General</c:formatCode>
                <c:ptCount val="11"/>
                <c:pt idx="0">
                  <c:v>0</c:v>
                </c:pt>
                <c:pt idx="1">
                  <c:v>0.01</c:v>
                </c:pt>
                <c:pt idx="2">
                  <c:v>0.02</c:v>
                </c:pt>
                <c:pt idx="3">
                  <c:v>3.0000000000000002E-2</c:v>
                </c:pt>
                <c:pt idx="4">
                  <c:v>0.04</c:v>
                </c:pt>
                <c:pt idx="5">
                  <c:v>0.05</c:v>
                </c:pt>
                <c:pt idx="6">
                  <c:v>6.0000000000000005E-2</c:v>
                </c:pt>
                <c:pt idx="7">
                  <c:v>7.0000000000000007E-2</c:v>
                </c:pt>
                <c:pt idx="8">
                  <c:v>0.08</c:v>
                </c:pt>
                <c:pt idx="9">
                  <c:v>9.0000000000000011E-2</c:v>
                </c:pt>
                <c:pt idx="10">
                  <c:v>0.1</c:v>
                </c:pt>
              </c:numCache>
            </c:numRef>
          </c:xVal>
          <c:yVal>
            <c:numRef>
              <c:f>'Strategy B4'!$E$32:$E$42</c:f>
              <c:numCache>
                <c:formatCode>"$"#,##0</c:formatCode>
                <c:ptCount val="11"/>
                <c:pt idx="0">
                  <c:v>170</c:v>
                </c:pt>
                <c:pt idx="1">
                  <c:v>172.4</c:v>
                </c:pt>
                <c:pt idx="2">
                  <c:v>174.8</c:v>
                </c:pt>
                <c:pt idx="3">
                  <c:v>177.2</c:v>
                </c:pt>
                <c:pt idx="4">
                  <c:v>179.6</c:v>
                </c:pt>
                <c:pt idx="5">
                  <c:v>182</c:v>
                </c:pt>
                <c:pt idx="6">
                  <c:v>184.4</c:v>
                </c:pt>
                <c:pt idx="7">
                  <c:v>186.79999999999998</c:v>
                </c:pt>
                <c:pt idx="8">
                  <c:v>189.20000000000002</c:v>
                </c:pt>
                <c:pt idx="9">
                  <c:v>191.60000000000002</c:v>
                </c:pt>
                <c:pt idx="10">
                  <c:v>194</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B4'!$C$32:$C$42</c:f>
              <c:numCache>
                <c:formatCode>General</c:formatCode>
                <c:ptCount val="11"/>
                <c:pt idx="0">
                  <c:v>0</c:v>
                </c:pt>
                <c:pt idx="1">
                  <c:v>0.01</c:v>
                </c:pt>
                <c:pt idx="2">
                  <c:v>0.02</c:v>
                </c:pt>
                <c:pt idx="3">
                  <c:v>3.0000000000000002E-2</c:v>
                </c:pt>
                <c:pt idx="4">
                  <c:v>0.04</c:v>
                </c:pt>
                <c:pt idx="5">
                  <c:v>0.05</c:v>
                </c:pt>
                <c:pt idx="6">
                  <c:v>6.0000000000000005E-2</c:v>
                </c:pt>
                <c:pt idx="7">
                  <c:v>7.0000000000000007E-2</c:v>
                </c:pt>
                <c:pt idx="8">
                  <c:v>0.08</c:v>
                </c:pt>
                <c:pt idx="9">
                  <c:v>9.0000000000000011E-2</c:v>
                </c:pt>
                <c:pt idx="10">
                  <c:v>0.1</c:v>
                </c:pt>
              </c:numCache>
            </c:numRef>
          </c:xVal>
          <c:yVal>
            <c:numRef>
              <c:f>'Strategy B4'!$G$32:$G$42</c:f>
              <c:numCache>
                <c:formatCode>"$"#,##0</c:formatCode>
                <c:ptCount val="11"/>
                <c:pt idx="0">
                  <c:v>0</c:v>
                </c:pt>
                <c:pt idx="1">
                  <c:v>37.200000000000003</c:v>
                </c:pt>
                <c:pt idx="2">
                  <c:v>74.400000000000006</c:v>
                </c:pt>
                <c:pt idx="3">
                  <c:v>111.60000000000001</c:v>
                </c:pt>
                <c:pt idx="4">
                  <c:v>148.80000000000001</c:v>
                </c:pt>
                <c:pt idx="5">
                  <c:v>186</c:v>
                </c:pt>
                <c:pt idx="6">
                  <c:v>223.20000000000002</c:v>
                </c:pt>
                <c:pt idx="7">
                  <c:v>260.40000000000003</c:v>
                </c:pt>
                <c:pt idx="8">
                  <c:v>297.60000000000002</c:v>
                </c:pt>
                <c:pt idx="9">
                  <c:v>334.8</c:v>
                </c:pt>
                <c:pt idx="10">
                  <c:v>372</c:v>
                </c:pt>
              </c:numCache>
            </c:numRef>
          </c:yVal>
          <c:smooth val="0"/>
        </c:ser>
        <c:dLbls>
          <c:showLegendKey val="0"/>
          <c:showVal val="0"/>
          <c:showCatName val="0"/>
          <c:showSerName val="0"/>
          <c:showPercent val="0"/>
          <c:showBubbleSize val="0"/>
        </c:dLbls>
        <c:axId val="583909440"/>
        <c:axId val="278555880"/>
      </c:scatterChart>
      <c:valAx>
        <c:axId val="583909440"/>
        <c:scaling>
          <c:orientation val="minMax"/>
          <c:max val="0.12000000000000002"/>
          <c:min val="-2.0000000000000004E-2"/>
        </c:scaling>
        <c:delete val="0"/>
        <c:axPos val="b"/>
        <c:title>
          <c:tx>
            <c:rich>
              <a:bodyPr/>
              <a:lstStyle/>
              <a:p>
                <a:pPr>
                  <a:defRPr sz="800" b="0"/>
                </a:pPr>
                <a:r>
                  <a:rPr lang="en-US"/>
                  <a:t>Probability of accident (B4)</a:t>
                </a:r>
              </a:p>
            </c:rich>
          </c:tx>
          <c:layout>
            <c:manualLayout>
              <c:xMode val="edge"/>
              <c:yMode val="edge"/>
              <c:x val="0.33522187063065717"/>
              <c:y val="0.92443548689959065"/>
            </c:manualLayout>
          </c:layout>
          <c:overlay val="0"/>
        </c:title>
        <c:numFmt formatCode="General" sourceLinked="0"/>
        <c:majorTickMark val="out"/>
        <c:minorTickMark val="none"/>
        <c:tickLblPos val="nextTo"/>
        <c:txPr>
          <a:bodyPr rot="-5400000" vert="horz"/>
          <a:lstStyle/>
          <a:p>
            <a:pPr>
              <a:defRPr sz="800" b="0"/>
            </a:pPr>
            <a:endParaRPr lang="en-US"/>
          </a:p>
        </c:txPr>
        <c:crossAx val="278555880"/>
        <c:crossesAt val="-1.0000000000000001E+300"/>
        <c:crossBetween val="midCat"/>
        <c:majorUnit val="2.0000000000000004E-2"/>
      </c:valAx>
      <c:valAx>
        <c:axId val="278555880"/>
        <c:scaling>
          <c:orientation val="minMax"/>
          <c:max val="400"/>
          <c:min val="-50"/>
        </c:scaling>
        <c:delete val="0"/>
        <c:axPos val="l"/>
        <c:title>
          <c:tx>
            <c:rich>
              <a:bodyPr/>
              <a:lstStyle/>
              <a:p>
                <a:pPr>
                  <a:defRPr sz="800" b="0"/>
                </a:pPr>
                <a:r>
                  <a:rPr lang="en-US"/>
                  <a:t>Expected Value</a:t>
                </a:r>
              </a:p>
            </c:rich>
          </c:tx>
          <c:layout/>
          <c:overlay val="0"/>
        </c:title>
        <c:numFmt formatCode="&quot;$&quot;#,##0" sourceLinked="0"/>
        <c:majorTickMark val="out"/>
        <c:minorTickMark val="none"/>
        <c:tickLblPos val="nextTo"/>
        <c:txPr>
          <a:bodyPr/>
          <a:lstStyle/>
          <a:p>
            <a:pPr>
              <a:defRPr sz="800" b="0"/>
            </a:pPr>
            <a:endParaRPr lang="en-US"/>
          </a:p>
        </c:txPr>
        <c:crossAx val="583909440"/>
        <c:crossesAt val="-1.0000000000000001E+300"/>
        <c:crossBetween val="midCat"/>
        <c:majorUnit val="50"/>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'Mr. Maloy's Decision'</a:t>
            </a:r>
            <a:r>
              <a:rPr lang="en-US" sz="800" b="0" i="0" u="none" strike="noStrike" baseline="0">
                <a:solidFill>
                  <a:srgbClr val="000000"/>
                </a:solidFill>
                <a:latin typeface="+mn-lt"/>
                <a:ea typeface="+mn-lt"/>
                <a:cs typeface="+mn-lt"/>
              </a:rPr>
              <a:t>
Expected Value of Node '                       Buy insurance?' (B28)
With Variation of Insurance premium  (B5) </a:t>
            </a:r>
            <a:endParaRPr lang="en-US"/>
          </a:p>
        </c:rich>
      </c:tx>
      <c:layout/>
      <c:overlay val="0"/>
    </c:title>
    <c:autoTitleDeleted val="0"/>
    <c:plotArea>
      <c:layout>
        <c:manualLayout>
          <c:xMode val="edge"/>
          <c:yMode val="edge"/>
          <c:x val="2.5700934579439252E-2"/>
          <c:y val="0.17227344992050875"/>
          <c:w val="0.83876168224299064"/>
          <c:h val="0.72990448530976548"/>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B5'!$C$32:$C$39</c:f>
              <c:numCache>
                <c:formatCode>"$"#,##0</c:formatCode>
                <c:ptCount val="8"/>
                <c:pt idx="0">
                  <c:v>0</c:v>
                </c:pt>
                <c:pt idx="1">
                  <c:v>50</c:v>
                </c:pt>
                <c:pt idx="2">
                  <c:v>100</c:v>
                </c:pt>
                <c:pt idx="3">
                  <c:v>150</c:v>
                </c:pt>
                <c:pt idx="4">
                  <c:v>200</c:v>
                </c:pt>
                <c:pt idx="5">
                  <c:v>250</c:v>
                </c:pt>
                <c:pt idx="6">
                  <c:v>300</c:v>
                </c:pt>
                <c:pt idx="7">
                  <c:v>350</c:v>
                </c:pt>
              </c:numCache>
            </c:numRef>
          </c:xVal>
          <c:yVal>
            <c:numRef>
              <c:f>'Strategy B5'!$E$32:$E$39</c:f>
              <c:numCache>
                <c:formatCode>"$"#,##0</c:formatCode>
                <c:ptCount val="8"/>
                <c:pt idx="0">
                  <c:v>12</c:v>
                </c:pt>
                <c:pt idx="1">
                  <c:v>62</c:v>
                </c:pt>
                <c:pt idx="2">
                  <c:v>112</c:v>
                </c:pt>
                <c:pt idx="3">
                  <c:v>162</c:v>
                </c:pt>
                <c:pt idx="4">
                  <c:v>212</c:v>
                </c:pt>
                <c:pt idx="5">
                  <c:v>262</c:v>
                </c:pt>
                <c:pt idx="6">
                  <c:v>312</c:v>
                </c:pt>
                <c:pt idx="7">
                  <c:v>362</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B5'!$C$32:$C$39</c:f>
              <c:numCache>
                <c:formatCode>"$"#,##0</c:formatCode>
                <c:ptCount val="8"/>
                <c:pt idx="0">
                  <c:v>0</c:v>
                </c:pt>
                <c:pt idx="1">
                  <c:v>50</c:v>
                </c:pt>
                <c:pt idx="2">
                  <c:v>100</c:v>
                </c:pt>
                <c:pt idx="3">
                  <c:v>150</c:v>
                </c:pt>
                <c:pt idx="4">
                  <c:v>200</c:v>
                </c:pt>
                <c:pt idx="5">
                  <c:v>250</c:v>
                </c:pt>
                <c:pt idx="6">
                  <c:v>300</c:v>
                </c:pt>
                <c:pt idx="7">
                  <c:v>350</c:v>
                </c:pt>
              </c:numCache>
            </c:numRef>
          </c:xVal>
          <c:yVal>
            <c:numRef>
              <c:f>'Strategy B5'!$G$32:$G$39</c:f>
              <c:numCache>
                <c:formatCode>"$"#,##0</c:formatCode>
                <c:ptCount val="8"/>
                <c:pt idx="0">
                  <c:v>186</c:v>
                </c:pt>
                <c:pt idx="1">
                  <c:v>186</c:v>
                </c:pt>
                <c:pt idx="2">
                  <c:v>186</c:v>
                </c:pt>
                <c:pt idx="3">
                  <c:v>186</c:v>
                </c:pt>
                <c:pt idx="4">
                  <c:v>186</c:v>
                </c:pt>
                <c:pt idx="5">
                  <c:v>186</c:v>
                </c:pt>
                <c:pt idx="6">
                  <c:v>186</c:v>
                </c:pt>
                <c:pt idx="7">
                  <c:v>186</c:v>
                </c:pt>
              </c:numCache>
            </c:numRef>
          </c:yVal>
          <c:smooth val="0"/>
        </c:ser>
        <c:dLbls>
          <c:showLegendKey val="0"/>
          <c:showVal val="0"/>
          <c:showCatName val="0"/>
          <c:showSerName val="0"/>
          <c:showPercent val="0"/>
          <c:showBubbleSize val="0"/>
        </c:dLbls>
        <c:axId val="360838008"/>
        <c:axId val="583910224"/>
      </c:scatterChart>
      <c:valAx>
        <c:axId val="360838008"/>
        <c:scaling>
          <c:orientation val="minMax"/>
          <c:max val="400"/>
          <c:min val="-50"/>
        </c:scaling>
        <c:delete val="0"/>
        <c:axPos val="b"/>
        <c:title>
          <c:tx>
            <c:rich>
              <a:bodyPr/>
              <a:lstStyle/>
              <a:p>
                <a:pPr>
                  <a:defRPr sz="800" b="0"/>
                </a:pPr>
                <a:r>
                  <a:rPr lang="en-US"/>
                  <a:t>Insurance premium  (B5)</a:t>
                </a:r>
              </a:p>
            </c:rich>
          </c:tx>
          <c:layout>
            <c:manualLayout>
              <c:xMode val="edge"/>
              <c:yMode val="edge"/>
              <c:x val="0.34435168150710133"/>
              <c:y val="0.92443548689959065"/>
            </c:manualLayout>
          </c:layout>
          <c:overlay val="0"/>
        </c:title>
        <c:numFmt formatCode="&quot;$&quot;#,##0" sourceLinked="0"/>
        <c:majorTickMark val="out"/>
        <c:minorTickMark val="none"/>
        <c:tickLblPos val="nextTo"/>
        <c:txPr>
          <a:bodyPr rot="-5400000" vert="horz"/>
          <a:lstStyle/>
          <a:p>
            <a:pPr>
              <a:defRPr sz="800" b="0"/>
            </a:pPr>
            <a:endParaRPr lang="en-US"/>
          </a:p>
        </c:txPr>
        <c:crossAx val="583910224"/>
        <c:crossesAt val="-1.0000000000000001E+300"/>
        <c:crossBetween val="midCat"/>
        <c:majorUnit val="50"/>
      </c:valAx>
      <c:valAx>
        <c:axId val="583910224"/>
        <c:scaling>
          <c:orientation val="minMax"/>
          <c:max val="400"/>
          <c:min val="0"/>
        </c:scaling>
        <c:delete val="0"/>
        <c:axPos val="l"/>
        <c:title>
          <c:tx>
            <c:rich>
              <a:bodyPr/>
              <a:lstStyle/>
              <a:p>
                <a:pPr>
                  <a:defRPr sz="800" b="0"/>
                </a:pPr>
                <a:r>
                  <a:rPr lang="en-US"/>
                  <a:t>Expected Value</a:t>
                </a:r>
              </a:p>
            </c:rich>
          </c:tx>
          <c:layout/>
          <c:overlay val="0"/>
        </c:title>
        <c:numFmt formatCode="&quot;$&quot;#,##0" sourceLinked="0"/>
        <c:majorTickMark val="out"/>
        <c:minorTickMark val="none"/>
        <c:tickLblPos val="nextTo"/>
        <c:txPr>
          <a:bodyPr/>
          <a:lstStyle/>
          <a:p>
            <a:pPr>
              <a:defRPr sz="800" b="0"/>
            </a:pPr>
            <a:endParaRPr lang="en-US"/>
          </a:p>
        </c:txPr>
        <c:crossAx val="360838008"/>
        <c:crossesAt val="-1.0000000000000001E+300"/>
        <c:crossBetween val="midCat"/>
        <c:majorUnit val="50"/>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'Mr. Maloy's Decision'</a:t>
            </a:r>
            <a:r>
              <a:rPr lang="en-US" sz="800" b="0" i="0" u="none" strike="noStrike" baseline="0">
                <a:solidFill>
                  <a:srgbClr val="000000"/>
                </a:solidFill>
                <a:latin typeface="+mn-lt"/>
                <a:ea typeface="+mn-lt"/>
                <a:cs typeface="+mn-lt"/>
              </a:rPr>
              <a:t>
Expected Value of Node '                       Buy insurance?' (B28)
With Variation of Deductible amount (B6) </a:t>
            </a:r>
            <a:endParaRPr lang="en-US"/>
          </a:p>
        </c:rich>
      </c:tx>
      <c:layout/>
      <c:overlay val="0"/>
    </c:title>
    <c:autoTitleDeleted val="0"/>
    <c:plotArea>
      <c:layout>
        <c:manualLayout>
          <c:xMode val="edge"/>
          <c:yMode val="edge"/>
          <c:x val="2.5700934579439252E-2"/>
          <c:y val="0.17227344992050875"/>
          <c:w val="0.83876168224299064"/>
          <c:h val="0.72354518483281804"/>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B6'!$C$32:$C$44</c:f>
              <c:numCache>
                <c:formatCode>"$"#,##0</c:formatCode>
                <c:ptCount val="13"/>
                <c:pt idx="0">
                  <c:v>0</c:v>
                </c:pt>
                <c:pt idx="1">
                  <c:v>50</c:v>
                </c:pt>
                <c:pt idx="2">
                  <c:v>100</c:v>
                </c:pt>
                <c:pt idx="3">
                  <c:v>150</c:v>
                </c:pt>
                <c:pt idx="4">
                  <c:v>200</c:v>
                </c:pt>
                <c:pt idx="5">
                  <c:v>250</c:v>
                </c:pt>
                <c:pt idx="6">
                  <c:v>300</c:v>
                </c:pt>
                <c:pt idx="7">
                  <c:v>350</c:v>
                </c:pt>
                <c:pt idx="8">
                  <c:v>400</c:v>
                </c:pt>
                <c:pt idx="9">
                  <c:v>450</c:v>
                </c:pt>
                <c:pt idx="10">
                  <c:v>500</c:v>
                </c:pt>
                <c:pt idx="11">
                  <c:v>550</c:v>
                </c:pt>
                <c:pt idx="12">
                  <c:v>600</c:v>
                </c:pt>
              </c:numCache>
            </c:numRef>
          </c:xVal>
          <c:yVal>
            <c:numRef>
              <c:f>'Strategy B6'!$E$32:$E$44</c:f>
              <c:numCache>
                <c:formatCode>"$"#,##0</c:formatCode>
                <c:ptCount val="13"/>
                <c:pt idx="0">
                  <c:v>170</c:v>
                </c:pt>
                <c:pt idx="1">
                  <c:v>172.5</c:v>
                </c:pt>
                <c:pt idx="2">
                  <c:v>175</c:v>
                </c:pt>
                <c:pt idx="3">
                  <c:v>177.5</c:v>
                </c:pt>
                <c:pt idx="4">
                  <c:v>180</c:v>
                </c:pt>
                <c:pt idx="5">
                  <c:v>181</c:v>
                </c:pt>
                <c:pt idx="6">
                  <c:v>182</c:v>
                </c:pt>
                <c:pt idx="7">
                  <c:v>183</c:v>
                </c:pt>
                <c:pt idx="8">
                  <c:v>184</c:v>
                </c:pt>
                <c:pt idx="9">
                  <c:v>185</c:v>
                </c:pt>
                <c:pt idx="10">
                  <c:v>186</c:v>
                </c:pt>
                <c:pt idx="11">
                  <c:v>187</c:v>
                </c:pt>
                <c:pt idx="12">
                  <c:v>188</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B6'!$C$32:$C$44</c:f>
              <c:numCache>
                <c:formatCode>"$"#,##0</c:formatCode>
                <c:ptCount val="13"/>
                <c:pt idx="0">
                  <c:v>0</c:v>
                </c:pt>
                <c:pt idx="1">
                  <c:v>50</c:v>
                </c:pt>
                <c:pt idx="2">
                  <c:v>100</c:v>
                </c:pt>
                <c:pt idx="3">
                  <c:v>150</c:v>
                </c:pt>
                <c:pt idx="4">
                  <c:v>200</c:v>
                </c:pt>
                <c:pt idx="5">
                  <c:v>250</c:v>
                </c:pt>
                <c:pt idx="6">
                  <c:v>300</c:v>
                </c:pt>
                <c:pt idx="7">
                  <c:v>350</c:v>
                </c:pt>
                <c:pt idx="8">
                  <c:v>400</c:v>
                </c:pt>
                <c:pt idx="9">
                  <c:v>450</c:v>
                </c:pt>
                <c:pt idx="10">
                  <c:v>500</c:v>
                </c:pt>
                <c:pt idx="11">
                  <c:v>550</c:v>
                </c:pt>
                <c:pt idx="12">
                  <c:v>600</c:v>
                </c:pt>
              </c:numCache>
            </c:numRef>
          </c:xVal>
          <c:yVal>
            <c:numRef>
              <c:f>'Strategy B6'!$G$32:$G$44</c:f>
              <c:numCache>
                <c:formatCode>"$"#,##0</c:formatCode>
                <c:ptCount val="13"/>
                <c:pt idx="0">
                  <c:v>186</c:v>
                </c:pt>
                <c:pt idx="1">
                  <c:v>186</c:v>
                </c:pt>
                <c:pt idx="2">
                  <c:v>186</c:v>
                </c:pt>
                <c:pt idx="3">
                  <c:v>186</c:v>
                </c:pt>
                <c:pt idx="4">
                  <c:v>186</c:v>
                </c:pt>
                <c:pt idx="5">
                  <c:v>186</c:v>
                </c:pt>
                <c:pt idx="6">
                  <c:v>186</c:v>
                </c:pt>
                <c:pt idx="7">
                  <c:v>186</c:v>
                </c:pt>
                <c:pt idx="8">
                  <c:v>186</c:v>
                </c:pt>
                <c:pt idx="9">
                  <c:v>186</c:v>
                </c:pt>
                <c:pt idx="10">
                  <c:v>186</c:v>
                </c:pt>
                <c:pt idx="11">
                  <c:v>186</c:v>
                </c:pt>
                <c:pt idx="12">
                  <c:v>186</c:v>
                </c:pt>
              </c:numCache>
            </c:numRef>
          </c:yVal>
          <c:smooth val="0"/>
        </c:ser>
        <c:dLbls>
          <c:showLegendKey val="0"/>
          <c:showVal val="0"/>
          <c:showCatName val="0"/>
          <c:showSerName val="0"/>
          <c:showPercent val="0"/>
          <c:showBubbleSize val="0"/>
        </c:dLbls>
        <c:axId val="747081752"/>
        <c:axId val="747079400"/>
      </c:scatterChart>
      <c:valAx>
        <c:axId val="747081752"/>
        <c:scaling>
          <c:orientation val="minMax"/>
          <c:max val="700"/>
          <c:min val="-100"/>
        </c:scaling>
        <c:delete val="0"/>
        <c:axPos val="b"/>
        <c:title>
          <c:tx>
            <c:rich>
              <a:bodyPr/>
              <a:lstStyle/>
              <a:p>
                <a:pPr>
                  <a:defRPr sz="800" b="0"/>
                </a:pPr>
                <a:r>
                  <a:rPr lang="en-US"/>
                  <a:t>Deductible amount (B6)</a:t>
                </a:r>
              </a:p>
            </c:rich>
          </c:tx>
          <c:layout>
            <c:manualLayout>
              <c:xMode val="edge"/>
              <c:yMode val="edge"/>
              <c:x val="0.34737729045551546"/>
              <c:y val="0.92443548689959065"/>
            </c:manualLayout>
          </c:layout>
          <c:overlay val="0"/>
        </c:title>
        <c:numFmt formatCode="&quot;$&quot;#,##0" sourceLinked="0"/>
        <c:majorTickMark val="out"/>
        <c:minorTickMark val="none"/>
        <c:tickLblPos val="nextTo"/>
        <c:txPr>
          <a:bodyPr rot="-5400000" vert="horz"/>
          <a:lstStyle/>
          <a:p>
            <a:pPr>
              <a:defRPr sz="800" b="0"/>
            </a:pPr>
            <a:endParaRPr lang="en-US"/>
          </a:p>
        </c:txPr>
        <c:crossAx val="747079400"/>
        <c:crossesAt val="-1.0000000000000001E+300"/>
        <c:crossBetween val="midCat"/>
        <c:majorUnit val="100"/>
      </c:valAx>
      <c:valAx>
        <c:axId val="747079400"/>
        <c:scaling>
          <c:orientation val="minMax"/>
          <c:max val="190"/>
          <c:min val="168"/>
        </c:scaling>
        <c:delete val="0"/>
        <c:axPos val="l"/>
        <c:title>
          <c:tx>
            <c:rich>
              <a:bodyPr/>
              <a:lstStyle/>
              <a:p>
                <a:pPr>
                  <a:defRPr sz="800" b="0"/>
                </a:pPr>
                <a:r>
                  <a:rPr lang="en-US"/>
                  <a:t>Expected Value</a:t>
                </a:r>
              </a:p>
            </c:rich>
          </c:tx>
          <c:layout/>
          <c:overlay val="0"/>
        </c:title>
        <c:numFmt formatCode="&quot;$&quot;#,##0" sourceLinked="0"/>
        <c:majorTickMark val="out"/>
        <c:minorTickMark val="none"/>
        <c:tickLblPos val="nextTo"/>
        <c:txPr>
          <a:bodyPr/>
          <a:lstStyle/>
          <a:p>
            <a:pPr>
              <a:defRPr sz="800" b="0"/>
            </a:pPr>
            <a:endParaRPr lang="en-US"/>
          </a:p>
        </c:txPr>
        <c:crossAx val="747081752"/>
        <c:crossesAt val="-1.0000000000000001E+300"/>
        <c:crossBetween val="midCat"/>
        <c:majorUnit val="2"/>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Tornado Graph of Decision Tree 'Mr. Maloy's Decision'</a:t>
            </a:r>
            <a:r>
              <a:rPr lang="en-US" sz="800" b="0" i="0" u="none" strike="noStrike" baseline="0">
                <a:solidFill>
                  <a:srgbClr val="000000"/>
                </a:solidFill>
                <a:latin typeface="+mn-lt"/>
                <a:ea typeface="+mn-lt"/>
                <a:cs typeface="+mn-lt"/>
              </a:rPr>
              <a:t>
Expected Value of Entire Model </a:t>
            </a:r>
            <a:endParaRPr lang="en-US"/>
          </a:p>
        </c:rich>
      </c:tx>
      <c:layout/>
      <c:overlay val="0"/>
    </c:title>
    <c:autoTitleDeleted val="0"/>
    <c:plotArea>
      <c:layout>
        <c:manualLayout>
          <c:xMode val="edge"/>
          <c:yMode val="edge"/>
          <c:x val="2.5700934579439252E-2"/>
          <c:y val="0.14122429052489266"/>
          <c:w val="0.94859813084112155"/>
          <c:h val="0.76095364470538163"/>
        </c:manualLayout>
      </c:layout>
      <c:barChart>
        <c:barDir val="bar"/>
        <c:grouping val="stacked"/>
        <c:varyColors val="0"/>
        <c:ser>
          <c:idx val="0"/>
          <c:order val="0"/>
          <c:spPr>
            <a:noFill/>
            <a:ln w="25400">
              <a:noFill/>
            </a:ln>
          </c:spPr>
          <c:invertIfNegative val="0"/>
          <c:cat>
            <c:strRef>
              <c:f>Tornado!$C$33:$C$35</c:f>
              <c:strCache>
                <c:ptCount val="3"/>
                <c:pt idx="0">
                  <c:v>Probability of accident (B4)</c:v>
                </c:pt>
                <c:pt idx="1">
                  <c:v>Insurance premium  (B5)</c:v>
                </c:pt>
                <c:pt idx="2">
                  <c:v>Deductible amount (B6)</c:v>
                </c:pt>
              </c:strCache>
            </c:strRef>
          </c:cat>
          <c:val>
            <c:numLit>
              <c:formatCode>General</c:formatCode>
              <c:ptCount val="3"/>
              <c:pt idx="0">
                <c:v>0</c:v>
              </c:pt>
              <c:pt idx="1">
                <c:v>0</c:v>
              </c:pt>
              <c:pt idx="2">
                <c:v>0</c:v>
              </c:pt>
            </c:numLit>
          </c:val>
        </c:ser>
        <c:ser>
          <c:idx val="1"/>
          <c:order val="1"/>
          <c:spPr>
            <a:noFill/>
            <a:ln w="25400">
              <a:noFill/>
            </a:ln>
          </c:spPr>
          <c:invertIfNegative val="0"/>
          <c:cat>
            <c:strRef>
              <c:f>Tornado!$C$33:$C$35</c:f>
              <c:strCache>
                <c:ptCount val="3"/>
                <c:pt idx="0">
                  <c:v>Probability of accident (B4)</c:v>
                </c:pt>
                <c:pt idx="1">
                  <c:v>Insurance premium  (B5)</c:v>
                </c:pt>
                <c:pt idx="2">
                  <c:v>Deductible amount (B6)</c:v>
                </c:pt>
              </c:strCache>
            </c:strRef>
          </c:cat>
          <c:val>
            <c:numLit>
              <c:formatCode>General</c:formatCode>
              <c:ptCount val="3"/>
              <c:pt idx="0">
                <c:v>0</c:v>
              </c:pt>
              <c:pt idx="1">
                <c:v>12</c:v>
              </c:pt>
              <c:pt idx="2">
                <c:v>170</c:v>
              </c:pt>
            </c:numLit>
          </c:val>
        </c:ser>
        <c:ser>
          <c:idx val="2"/>
          <c:order val="2"/>
          <c:spPr>
            <a:solidFill>
              <a:srgbClr val="333399"/>
            </a:solidFill>
            <a:ln w="25400">
              <a:noFill/>
            </a:ln>
          </c:spPr>
          <c:invertIfNegative val="0"/>
          <c:cat>
            <c:strRef>
              <c:f>Tornado!$C$33:$C$35</c:f>
              <c:strCache>
                <c:ptCount val="3"/>
                <c:pt idx="0">
                  <c:v>Probability of accident (B4)</c:v>
                </c:pt>
                <c:pt idx="1">
                  <c:v>Insurance premium  (B5)</c:v>
                </c:pt>
                <c:pt idx="2">
                  <c:v>Deductible amount (B6)</c:v>
                </c:pt>
              </c:strCache>
            </c:strRef>
          </c:cat>
          <c:val>
            <c:numLit>
              <c:formatCode>General</c:formatCode>
              <c:ptCount val="3"/>
              <c:pt idx="0">
                <c:v>0</c:v>
              </c:pt>
              <c:pt idx="1">
                <c:v>0</c:v>
              </c:pt>
              <c:pt idx="2">
                <c:v>0</c:v>
              </c:pt>
            </c:numLit>
          </c:val>
        </c:ser>
        <c:ser>
          <c:idx val="3"/>
          <c:order val="3"/>
          <c:spPr>
            <a:solidFill>
              <a:srgbClr val="333399"/>
            </a:solidFill>
            <a:ln w="25400">
              <a:noFill/>
            </a:ln>
          </c:spPr>
          <c:invertIfNegative val="0"/>
          <c:cat>
            <c:strRef>
              <c:f>Tornado!$C$33:$C$35</c:f>
              <c:strCache>
                <c:ptCount val="3"/>
                <c:pt idx="0">
                  <c:v>Probability of accident (B4)</c:v>
                </c:pt>
                <c:pt idx="1">
                  <c:v>Insurance premium  (B5)</c:v>
                </c:pt>
                <c:pt idx="2">
                  <c:v>Deductible amount (B6)</c:v>
                </c:pt>
              </c:strCache>
            </c:strRef>
          </c:cat>
          <c:val>
            <c:numLit>
              <c:formatCode>General</c:formatCode>
              <c:ptCount val="3"/>
              <c:pt idx="0">
                <c:v>194</c:v>
              </c:pt>
              <c:pt idx="1">
                <c:v>174</c:v>
              </c:pt>
              <c:pt idx="2">
                <c:v>16</c:v>
              </c:pt>
            </c:numLit>
          </c:val>
        </c:ser>
        <c:dLbls>
          <c:showLegendKey val="0"/>
          <c:showVal val="0"/>
          <c:showCatName val="0"/>
          <c:showSerName val="0"/>
          <c:showPercent val="0"/>
          <c:showBubbleSize val="0"/>
        </c:dLbls>
        <c:gapWidth val="50"/>
        <c:overlap val="100"/>
        <c:axId val="586916776"/>
        <c:axId val="586919128"/>
      </c:barChart>
      <c:catAx>
        <c:axId val="586916776"/>
        <c:scaling>
          <c:orientation val="maxMin"/>
        </c:scaling>
        <c:delete val="0"/>
        <c:axPos val="l"/>
        <c:numFmt formatCode="General" sourceLinked="1"/>
        <c:majorTickMark val="none"/>
        <c:minorTickMark val="none"/>
        <c:tickLblPos val="low"/>
        <c:txPr>
          <a:bodyPr rot="0" vert="horz"/>
          <a:lstStyle/>
          <a:p>
            <a:pPr>
              <a:defRPr sz="800"/>
            </a:pPr>
            <a:endParaRPr lang="en-US"/>
          </a:p>
        </c:txPr>
        <c:crossAx val="586919128"/>
        <c:crossesAt val="-1.0000000000000001E+300"/>
        <c:auto val="1"/>
        <c:lblAlgn val="ctr"/>
        <c:lblOffset val="100"/>
        <c:noMultiLvlLbl val="0"/>
      </c:catAx>
      <c:valAx>
        <c:axId val="586919128"/>
        <c:scaling>
          <c:orientation val="minMax"/>
          <c:max val="200"/>
          <c:min val="-50"/>
        </c:scaling>
        <c:delete val="0"/>
        <c:axPos val="b"/>
        <c:title>
          <c:tx>
            <c:rich>
              <a:bodyPr/>
              <a:lstStyle/>
              <a:p>
                <a:pPr>
                  <a:defRPr sz="800" b="0"/>
                </a:pPr>
                <a:r>
                  <a:rPr lang="en-US"/>
                  <a:t>Expected Value</a:t>
                </a:r>
              </a:p>
            </c:rich>
          </c:tx>
          <c:layout>
            <c:manualLayout>
              <c:xMode val="edge"/>
              <c:yMode val="edge"/>
              <c:x val="0.446075686216793"/>
              <c:y val="0.92443548689959065"/>
            </c:manualLayout>
          </c:layout>
          <c:overlay val="0"/>
        </c:title>
        <c:numFmt formatCode="&quot;$&quot;#,##0" sourceLinked="0"/>
        <c:majorTickMark val="out"/>
        <c:minorTickMark val="none"/>
        <c:tickLblPos val="nextTo"/>
        <c:txPr>
          <a:bodyPr rot="-5400000" vert="horz"/>
          <a:lstStyle/>
          <a:p>
            <a:pPr>
              <a:defRPr sz="800" b="0"/>
            </a:pPr>
            <a:endParaRPr lang="en-US"/>
          </a:p>
        </c:txPr>
        <c:crossAx val="586916776"/>
        <c:crosses val="max"/>
        <c:crossBetween val="between"/>
        <c:majorUnit val="50"/>
      </c:valAx>
    </c:plotArea>
    <c:plotVisOnly val="1"/>
    <c:dispBlanksAs val="gap"/>
    <c:showDLblsOverMax val="0"/>
  </c:chart>
  <c:spPr>
    <a:ln w="25400"/>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228409</xdr:colOff>
      <xdr:row>28</xdr:row>
      <xdr:rowOff>156845</xdr:rowOff>
    </xdr:from>
    <xdr:to>
      <xdr:col>4</xdr:col>
      <xdr:colOff>127</xdr:colOff>
      <xdr:row>28</xdr:row>
      <xdr:rowOff>156845</xdr:rowOff>
    </xdr:to>
    <xdr:cxnSp macro="_xll.PtreeEvent_ObjectClick">
      <xdr:nvCxnSpPr>
        <xdr:cNvPr id="119" name="PTObj_DBranchHLine_1_15"/>
        <xdr:cNvCxnSpPr/>
      </xdr:nvCxnSpPr>
      <xdr:spPr bwMode="auto">
        <a:xfrm>
          <a:off x="4533709" y="5043170"/>
          <a:ext cx="11528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28</xdr:row>
      <xdr:rowOff>156845</xdr:rowOff>
    </xdr:from>
    <xdr:to>
      <xdr:col>3</xdr:col>
      <xdr:colOff>228409</xdr:colOff>
      <xdr:row>32</xdr:row>
      <xdr:rowOff>151764</xdr:rowOff>
    </xdr:to>
    <xdr:cxnSp macro="_xll.PtreeEvent_ObjectClick">
      <xdr:nvCxnSpPr>
        <xdr:cNvPr id="118" name="PTObj_DBranchDLine_1_15"/>
        <xdr:cNvCxnSpPr/>
      </xdr:nvCxnSpPr>
      <xdr:spPr bwMode="auto">
        <a:xfrm flipV="1">
          <a:off x="4381309" y="5043170"/>
          <a:ext cx="152400" cy="64261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30</xdr:row>
      <xdr:rowOff>156845</xdr:rowOff>
    </xdr:from>
    <xdr:to>
      <xdr:col>4</xdr:col>
      <xdr:colOff>127</xdr:colOff>
      <xdr:row>30</xdr:row>
      <xdr:rowOff>156845</xdr:rowOff>
    </xdr:to>
    <xdr:cxnSp macro="_xll.PtreeEvent_ObjectClick">
      <xdr:nvCxnSpPr>
        <xdr:cNvPr id="116" name="PTObj_DBranchHLine_1_14"/>
        <xdr:cNvCxnSpPr/>
      </xdr:nvCxnSpPr>
      <xdr:spPr bwMode="auto">
        <a:xfrm>
          <a:off x="4533709" y="5367020"/>
          <a:ext cx="11528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30</xdr:row>
      <xdr:rowOff>156845</xdr:rowOff>
    </xdr:from>
    <xdr:to>
      <xdr:col>3</xdr:col>
      <xdr:colOff>228409</xdr:colOff>
      <xdr:row>32</xdr:row>
      <xdr:rowOff>151764</xdr:rowOff>
    </xdr:to>
    <xdr:cxnSp macro="_xll.PtreeEvent_ObjectClick">
      <xdr:nvCxnSpPr>
        <xdr:cNvPr id="115" name="PTObj_DBranchDLine_1_14"/>
        <xdr:cNvCxnSpPr/>
      </xdr:nvCxnSpPr>
      <xdr:spPr bwMode="auto">
        <a:xfrm flipV="1">
          <a:off x="4381309" y="536702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34</xdr:row>
      <xdr:rowOff>156845</xdr:rowOff>
    </xdr:from>
    <xdr:to>
      <xdr:col>4</xdr:col>
      <xdr:colOff>127</xdr:colOff>
      <xdr:row>34</xdr:row>
      <xdr:rowOff>156845</xdr:rowOff>
    </xdr:to>
    <xdr:cxnSp macro="_xll.PtreeEvent_ObjectClick">
      <xdr:nvCxnSpPr>
        <xdr:cNvPr id="113" name="PTObj_DBranchHLine_1_13"/>
        <xdr:cNvCxnSpPr/>
      </xdr:nvCxnSpPr>
      <xdr:spPr bwMode="auto">
        <a:xfrm>
          <a:off x="4533709" y="6014720"/>
          <a:ext cx="11528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32</xdr:row>
      <xdr:rowOff>151764</xdr:rowOff>
    </xdr:from>
    <xdr:to>
      <xdr:col>3</xdr:col>
      <xdr:colOff>228409</xdr:colOff>
      <xdr:row>34</xdr:row>
      <xdr:rowOff>156845</xdr:rowOff>
    </xdr:to>
    <xdr:cxnSp macro="_xll.PtreeEvent_ObjectClick">
      <xdr:nvCxnSpPr>
        <xdr:cNvPr id="112" name="PTObj_DBranchDLine_1_13"/>
        <xdr:cNvCxnSpPr/>
      </xdr:nvCxnSpPr>
      <xdr:spPr bwMode="auto">
        <a:xfrm>
          <a:off x="4381309" y="568578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36</xdr:row>
      <xdr:rowOff>156845</xdr:rowOff>
    </xdr:from>
    <xdr:to>
      <xdr:col>4</xdr:col>
      <xdr:colOff>127</xdr:colOff>
      <xdr:row>36</xdr:row>
      <xdr:rowOff>156845</xdr:rowOff>
    </xdr:to>
    <xdr:cxnSp macro="_xll.PtreeEvent_ObjectClick">
      <xdr:nvCxnSpPr>
        <xdr:cNvPr id="110" name="PTObj_DBranchHLine_1_12"/>
        <xdr:cNvCxnSpPr/>
      </xdr:nvCxnSpPr>
      <xdr:spPr bwMode="auto">
        <a:xfrm>
          <a:off x="4533709" y="6338570"/>
          <a:ext cx="11528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32</xdr:row>
      <xdr:rowOff>151764</xdr:rowOff>
    </xdr:from>
    <xdr:to>
      <xdr:col>3</xdr:col>
      <xdr:colOff>228409</xdr:colOff>
      <xdr:row>36</xdr:row>
      <xdr:rowOff>156845</xdr:rowOff>
    </xdr:to>
    <xdr:cxnSp macro="_xll.PtreeEvent_ObjectClick">
      <xdr:nvCxnSpPr>
        <xdr:cNvPr id="109" name="PTObj_DBranchDLine_1_12"/>
        <xdr:cNvCxnSpPr/>
      </xdr:nvCxnSpPr>
      <xdr:spPr bwMode="auto">
        <a:xfrm>
          <a:off x="4381309" y="5685789"/>
          <a:ext cx="152400" cy="6527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228408</xdr:colOff>
      <xdr:row>32</xdr:row>
      <xdr:rowOff>156845</xdr:rowOff>
    </xdr:from>
    <xdr:to>
      <xdr:col>3</xdr:col>
      <xdr:colOff>127</xdr:colOff>
      <xdr:row>32</xdr:row>
      <xdr:rowOff>156845</xdr:rowOff>
    </xdr:to>
    <xdr:cxnSp macro="_xll.PtreeEvent_ObjectClick">
      <xdr:nvCxnSpPr>
        <xdr:cNvPr id="107" name="PTObj_DBranchHLine_1_11"/>
        <xdr:cNvCxnSpPr/>
      </xdr:nvCxnSpPr>
      <xdr:spPr bwMode="auto">
        <a:xfrm>
          <a:off x="3419283" y="5690870"/>
          <a:ext cx="886144"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76008</xdr:colOff>
      <xdr:row>32</xdr:row>
      <xdr:rowOff>156845</xdr:rowOff>
    </xdr:from>
    <xdr:to>
      <xdr:col>2</xdr:col>
      <xdr:colOff>228408</xdr:colOff>
      <xdr:row>38</xdr:row>
      <xdr:rowOff>151764</xdr:rowOff>
    </xdr:to>
    <xdr:cxnSp macro="_xll.PtreeEvent_ObjectClick">
      <xdr:nvCxnSpPr>
        <xdr:cNvPr id="106" name="PTObj_DBranchDLine_1_11"/>
        <xdr:cNvCxnSpPr/>
      </xdr:nvCxnSpPr>
      <xdr:spPr bwMode="auto">
        <a:xfrm flipV="1">
          <a:off x="3266883" y="5690870"/>
          <a:ext cx="152400" cy="9664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228408</xdr:colOff>
      <xdr:row>40</xdr:row>
      <xdr:rowOff>156844</xdr:rowOff>
    </xdr:from>
    <xdr:to>
      <xdr:col>3</xdr:col>
      <xdr:colOff>127</xdr:colOff>
      <xdr:row>40</xdr:row>
      <xdr:rowOff>156844</xdr:rowOff>
    </xdr:to>
    <xdr:cxnSp macro="_xll.PtreeEvent_ObjectClick">
      <xdr:nvCxnSpPr>
        <xdr:cNvPr id="104" name="PTObj_DBranchHLine_1_10"/>
        <xdr:cNvCxnSpPr/>
      </xdr:nvCxnSpPr>
      <xdr:spPr bwMode="auto">
        <a:xfrm>
          <a:off x="3419283" y="6986269"/>
          <a:ext cx="886144"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76008</xdr:colOff>
      <xdr:row>38</xdr:row>
      <xdr:rowOff>151764</xdr:rowOff>
    </xdr:from>
    <xdr:to>
      <xdr:col>2</xdr:col>
      <xdr:colOff>228408</xdr:colOff>
      <xdr:row>40</xdr:row>
      <xdr:rowOff>156844</xdr:rowOff>
    </xdr:to>
    <xdr:cxnSp macro="_xll.PtreeEvent_ObjectClick">
      <xdr:nvCxnSpPr>
        <xdr:cNvPr id="103" name="PTObj_DBranchDLine_1_10"/>
        <xdr:cNvCxnSpPr/>
      </xdr:nvCxnSpPr>
      <xdr:spPr bwMode="auto">
        <a:xfrm>
          <a:off x="3266883" y="6657339"/>
          <a:ext cx="152400" cy="32893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20</xdr:row>
      <xdr:rowOff>156845</xdr:rowOff>
    </xdr:from>
    <xdr:to>
      <xdr:col>4</xdr:col>
      <xdr:colOff>127</xdr:colOff>
      <xdr:row>20</xdr:row>
      <xdr:rowOff>156845</xdr:rowOff>
    </xdr:to>
    <xdr:cxnSp macro="_xll.PtreeEvent_ObjectClick">
      <xdr:nvCxnSpPr>
        <xdr:cNvPr id="101" name="PTObj_DBranchHLine_1_9"/>
        <xdr:cNvCxnSpPr/>
      </xdr:nvCxnSpPr>
      <xdr:spPr bwMode="auto">
        <a:xfrm>
          <a:off x="4533709" y="374777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16</xdr:row>
      <xdr:rowOff>151764</xdr:rowOff>
    </xdr:from>
    <xdr:to>
      <xdr:col>3</xdr:col>
      <xdr:colOff>228409</xdr:colOff>
      <xdr:row>20</xdr:row>
      <xdr:rowOff>156845</xdr:rowOff>
    </xdr:to>
    <xdr:cxnSp macro="_xll.PtreeEvent_ObjectClick">
      <xdr:nvCxnSpPr>
        <xdr:cNvPr id="100" name="PTObj_DBranchDLine_1_9"/>
        <xdr:cNvCxnSpPr/>
      </xdr:nvCxnSpPr>
      <xdr:spPr bwMode="auto">
        <a:xfrm>
          <a:off x="4381309" y="3094989"/>
          <a:ext cx="152400" cy="6527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18</xdr:row>
      <xdr:rowOff>156845</xdr:rowOff>
    </xdr:from>
    <xdr:to>
      <xdr:col>4</xdr:col>
      <xdr:colOff>127</xdr:colOff>
      <xdr:row>18</xdr:row>
      <xdr:rowOff>156845</xdr:rowOff>
    </xdr:to>
    <xdr:cxnSp macro="_xll.PtreeEvent_ObjectClick">
      <xdr:nvCxnSpPr>
        <xdr:cNvPr id="98" name="PTObj_DBranchHLine_1_8"/>
        <xdr:cNvCxnSpPr/>
      </xdr:nvCxnSpPr>
      <xdr:spPr bwMode="auto">
        <a:xfrm>
          <a:off x="4533709" y="342392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16</xdr:row>
      <xdr:rowOff>151764</xdr:rowOff>
    </xdr:from>
    <xdr:to>
      <xdr:col>3</xdr:col>
      <xdr:colOff>228409</xdr:colOff>
      <xdr:row>18</xdr:row>
      <xdr:rowOff>156845</xdr:rowOff>
    </xdr:to>
    <xdr:cxnSp macro="_xll.PtreeEvent_ObjectClick">
      <xdr:nvCxnSpPr>
        <xdr:cNvPr id="97" name="PTObj_DBranchDLine_1_8"/>
        <xdr:cNvCxnSpPr/>
      </xdr:nvCxnSpPr>
      <xdr:spPr bwMode="auto">
        <a:xfrm>
          <a:off x="4381309" y="309498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14</xdr:row>
      <xdr:rowOff>156845</xdr:rowOff>
    </xdr:from>
    <xdr:to>
      <xdr:col>4</xdr:col>
      <xdr:colOff>127</xdr:colOff>
      <xdr:row>14</xdr:row>
      <xdr:rowOff>156845</xdr:rowOff>
    </xdr:to>
    <xdr:cxnSp macro="_xll.PtreeEvent_ObjectClick">
      <xdr:nvCxnSpPr>
        <xdr:cNvPr id="95" name="PTObj_DBranchHLine_1_7"/>
        <xdr:cNvCxnSpPr/>
      </xdr:nvCxnSpPr>
      <xdr:spPr bwMode="auto">
        <a:xfrm>
          <a:off x="4533709" y="277622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14</xdr:row>
      <xdr:rowOff>156845</xdr:rowOff>
    </xdr:from>
    <xdr:to>
      <xdr:col>3</xdr:col>
      <xdr:colOff>228409</xdr:colOff>
      <xdr:row>16</xdr:row>
      <xdr:rowOff>151764</xdr:rowOff>
    </xdr:to>
    <xdr:cxnSp macro="_xll.PtreeEvent_ObjectClick">
      <xdr:nvCxnSpPr>
        <xdr:cNvPr id="94" name="PTObj_DBranchDLine_1_7"/>
        <xdr:cNvCxnSpPr/>
      </xdr:nvCxnSpPr>
      <xdr:spPr bwMode="auto">
        <a:xfrm flipV="1">
          <a:off x="4381309" y="277622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12</xdr:row>
      <xdr:rowOff>156845</xdr:rowOff>
    </xdr:from>
    <xdr:to>
      <xdr:col>4</xdr:col>
      <xdr:colOff>127</xdr:colOff>
      <xdr:row>12</xdr:row>
      <xdr:rowOff>156845</xdr:rowOff>
    </xdr:to>
    <xdr:cxnSp macro="_xll.PtreeEvent_ObjectClick">
      <xdr:nvCxnSpPr>
        <xdr:cNvPr id="92" name="PTObj_DBranchHLine_1_6"/>
        <xdr:cNvCxnSpPr/>
      </xdr:nvCxnSpPr>
      <xdr:spPr bwMode="auto">
        <a:xfrm>
          <a:off x="4533709" y="245237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12</xdr:row>
      <xdr:rowOff>156845</xdr:rowOff>
    </xdr:from>
    <xdr:to>
      <xdr:col>3</xdr:col>
      <xdr:colOff>228409</xdr:colOff>
      <xdr:row>16</xdr:row>
      <xdr:rowOff>151764</xdr:rowOff>
    </xdr:to>
    <xdr:cxnSp macro="_xll.PtreeEvent_ObjectClick">
      <xdr:nvCxnSpPr>
        <xdr:cNvPr id="91" name="PTObj_DBranchDLine_1_6"/>
        <xdr:cNvCxnSpPr/>
      </xdr:nvCxnSpPr>
      <xdr:spPr bwMode="auto">
        <a:xfrm flipV="1">
          <a:off x="4381309" y="2452370"/>
          <a:ext cx="152400" cy="64261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228408</xdr:colOff>
      <xdr:row>24</xdr:row>
      <xdr:rowOff>156845</xdr:rowOff>
    </xdr:from>
    <xdr:to>
      <xdr:col>3</xdr:col>
      <xdr:colOff>127</xdr:colOff>
      <xdr:row>24</xdr:row>
      <xdr:rowOff>156845</xdr:rowOff>
    </xdr:to>
    <xdr:cxnSp macro="_xll.PtreeEvent_ObjectClick">
      <xdr:nvCxnSpPr>
        <xdr:cNvPr id="89" name="PTObj_DBranchHLine_1_5"/>
        <xdr:cNvCxnSpPr/>
      </xdr:nvCxnSpPr>
      <xdr:spPr bwMode="auto">
        <a:xfrm>
          <a:off x="3419283" y="4395470"/>
          <a:ext cx="886144"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76008</xdr:colOff>
      <xdr:row>22</xdr:row>
      <xdr:rowOff>151764</xdr:rowOff>
    </xdr:from>
    <xdr:to>
      <xdr:col>2</xdr:col>
      <xdr:colOff>228408</xdr:colOff>
      <xdr:row>24</xdr:row>
      <xdr:rowOff>156845</xdr:rowOff>
    </xdr:to>
    <xdr:cxnSp macro="_xll.PtreeEvent_ObjectClick">
      <xdr:nvCxnSpPr>
        <xdr:cNvPr id="88" name="PTObj_DBranchDLine_1_5"/>
        <xdr:cNvCxnSpPr/>
      </xdr:nvCxnSpPr>
      <xdr:spPr bwMode="auto">
        <a:xfrm>
          <a:off x="3266883" y="406653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228408</xdr:colOff>
      <xdr:row>16</xdr:row>
      <xdr:rowOff>156845</xdr:rowOff>
    </xdr:from>
    <xdr:to>
      <xdr:col>3</xdr:col>
      <xdr:colOff>127</xdr:colOff>
      <xdr:row>16</xdr:row>
      <xdr:rowOff>156845</xdr:rowOff>
    </xdr:to>
    <xdr:cxnSp macro="_xll.PtreeEvent_ObjectClick">
      <xdr:nvCxnSpPr>
        <xdr:cNvPr id="86" name="PTObj_DBranchHLine_1_4"/>
        <xdr:cNvCxnSpPr/>
      </xdr:nvCxnSpPr>
      <xdr:spPr bwMode="auto">
        <a:xfrm>
          <a:off x="3419283" y="3100070"/>
          <a:ext cx="886144"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76008</xdr:colOff>
      <xdr:row>16</xdr:row>
      <xdr:rowOff>156845</xdr:rowOff>
    </xdr:from>
    <xdr:to>
      <xdr:col>2</xdr:col>
      <xdr:colOff>228408</xdr:colOff>
      <xdr:row>22</xdr:row>
      <xdr:rowOff>151764</xdr:rowOff>
    </xdr:to>
    <xdr:cxnSp macro="_xll.PtreeEvent_ObjectClick">
      <xdr:nvCxnSpPr>
        <xdr:cNvPr id="85" name="PTObj_DBranchDLine_1_4"/>
        <xdr:cNvCxnSpPr/>
      </xdr:nvCxnSpPr>
      <xdr:spPr bwMode="auto">
        <a:xfrm flipV="1">
          <a:off x="3266883" y="3100070"/>
          <a:ext cx="152400" cy="9664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228408</xdr:colOff>
      <xdr:row>38</xdr:row>
      <xdr:rowOff>156844</xdr:rowOff>
    </xdr:from>
    <xdr:to>
      <xdr:col>2</xdr:col>
      <xdr:colOff>125</xdr:colOff>
      <xdr:row>38</xdr:row>
      <xdr:rowOff>156844</xdr:rowOff>
    </xdr:to>
    <xdr:cxnSp macro="_xll.PtreeEvent_ObjectClick">
      <xdr:nvCxnSpPr>
        <xdr:cNvPr id="83" name="PTObj_DBranchHLine_1_3"/>
        <xdr:cNvCxnSpPr/>
      </xdr:nvCxnSpPr>
      <xdr:spPr bwMode="auto">
        <a:xfrm>
          <a:off x="2304858" y="6662419"/>
          <a:ext cx="886142"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76008</xdr:colOff>
      <xdr:row>26</xdr:row>
      <xdr:rowOff>151764</xdr:rowOff>
    </xdr:from>
    <xdr:to>
      <xdr:col>1</xdr:col>
      <xdr:colOff>228408</xdr:colOff>
      <xdr:row>38</xdr:row>
      <xdr:rowOff>156844</xdr:rowOff>
    </xdr:to>
    <xdr:cxnSp macro="_xll.PtreeEvent_ObjectClick">
      <xdr:nvCxnSpPr>
        <xdr:cNvPr id="82" name="PTObj_DBranchDLine_1_3"/>
        <xdr:cNvCxnSpPr/>
      </xdr:nvCxnSpPr>
      <xdr:spPr bwMode="auto">
        <a:xfrm>
          <a:off x="2152458" y="4714239"/>
          <a:ext cx="152400" cy="194818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228408</xdr:colOff>
      <xdr:row>22</xdr:row>
      <xdr:rowOff>156845</xdr:rowOff>
    </xdr:from>
    <xdr:to>
      <xdr:col>2</xdr:col>
      <xdr:colOff>125</xdr:colOff>
      <xdr:row>22</xdr:row>
      <xdr:rowOff>156845</xdr:rowOff>
    </xdr:to>
    <xdr:cxnSp macro="_xll.PtreeEvent_ObjectClick">
      <xdr:nvCxnSpPr>
        <xdr:cNvPr id="80" name="PTObj_DBranchHLine_1_2"/>
        <xdr:cNvCxnSpPr/>
      </xdr:nvCxnSpPr>
      <xdr:spPr bwMode="auto">
        <a:xfrm>
          <a:off x="2304858" y="4071620"/>
          <a:ext cx="886142"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76008</xdr:colOff>
      <xdr:row>22</xdr:row>
      <xdr:rowOff>156845</xdr:rowOff>
    </xdr:from>
    <xdr:to>
      <xdr:col>1</xdr:col>
      <xdr:colOff>228408</xdr:colOff>
      <xdr:row>26</xdr:row>
      <xdr:rowOff>151764</xdr:rowOff>
    </xdr:to>
    <xdr:cxnSp macro="_xll.PtreeEvent_ObjectClick">
      <xdr:nvCxnSpPr>
        <xdr:cNvPr id="79" name="PTObj_DBranchDLine_1_2"/>
        <xdr:cNvCxnSpPr/>
      </xdr:nvCxnSpPr>
      <xdr:spPr bwMode="auto">
        <a:xfrm flipV="1">
          <a:off x="2152458" y="4071620"/>
          <a:ext cx="152400" cy="64261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0</xdr:col>
      <xdr:colOff>177800</xdr:colOff>
      <xdr:row>26</xdr:row>
      <xdr:rowOff>156845</xdr:rowOff>
    </xdr:from>
    <xdr:to>
      <xdr:col>1</xdr:col>
      <xdr:colOff>125</xdr:colOff>
      <xdr:row>26</xdr:row>
      <xdr:rowOff>156845</xdr:rowOff>
    </xdr:to>
    <xdr:cxnSp macro="_xll.PtreeEvent_ObjectClick">
      <xdr:nvCxnSpPr>
        <xdr:cNvPr id="77" name="PTObj_DBranchHLine_1_1"/>
        <xdr:cNvCxnSpPr/>
      </xdr:nvCxnSpPr>
      <xdr:spPr bwMode="auto">
        <a:xfrm>
          <a:off x="177800" y="4719320"/>
          <a:ext cx="1898775"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editAs="oneCell">
    <xdr:from>
      <xdr:col>1</xdr:col>
      <xdr:colOff>126</xdr:colOff>
      <xdr:row>26</xdr:row>
      <xdr:rowOff>75882</xdr:rowOff>
    </xdr:from>
    <xdr:to>
      <xdr:col>1</xdr:col>
      <xdr:colOff>162051</xdr:colOff>
      <xdr:row>27</xdr:row>
      <xdr:rowOff>47307</xdr:rowOff>
    </xdr:to>
    <xdr:sp macro="_xll.PtreeEvent_ObjectClick" textlink="">
      <xdr:nvSpPr>
        <xdr:cNvPr id="62" name="PTObj_DNode_1_1"/>
        <xdr:cNvSpPr/>
      </xdr:nvSpPr>
      <xdr:spPr bwMode="auto">
        <a:xfrm>
          <a:off x="2076576" y="4638357"/>
          <a:ext cx="161925" cy="161925"/>
        </a:xfrm>
        <a:prstGeom prst="rect">
          <a:avLst/>
        </a:prstGeom>
        <a:solidFill>
          <a:srgbClr val="008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2</xdr:col>
      <xdr:colOff>126</xdr:colOff>
      <xdr:row>22</xdr:row>
      <xdr:rowOff>75882</xdr:rowOff>
    </xdr:from>
    <xdr:to>
      <xdr:col>2</xdr:col>
      <xdr:colOff>162052</xdr:colOff>
      <xdr:row>23</xdr:row>
      <xdr:rowOff>47307</xdr:rowOff>
    </xdr:to>
    <xdr:sp macro="_xll.PtreeEvent_ObjectClick" textlink="">
      <xdr:nvSpPr>
        <xdr:cNvPr id="63" name="PTObj_DNode_1_2"/>
        <xdr:cNvSpPr/>
      </xdr:nvSpPr>
      <xdr:spPr bwMode="auto">
        <a:xfrm>
          <a:off x="3191001" y="3990657"/>
          <a:ext cx="161926" cy="161925"/>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2</xdr:col>
      <xdr:colOff>126</xdr:colOff>
      <xdr:row>38</xdr:row>
      <xdr:rowOff>75882</xdr:rowOff>
    </xdr:from>
    <xdr:to>
      <xdr:col>2</xdr:col>
      <xdr:colOff>162052</xdr:colOff>
      <xdr:row>39</xdr:row>
      <xdr:rowOff>47307</xdr:rowOff>
    </xdr:to>
    <xdr:sp macro="_xll.PtreeEvent_ObjectClick" textlink="">
      <xdr:nvSpPr>
        <xdr:cNvPr id="64" name="PTObj_DNode_1_3"/>
        <xdr:cNvSpPr/>
      </xdr:nvSpPr>
      <xdr:spPr bwMode="auto">
        <a:xfrm>
          <a:off x="3191001" y="6581457"/>
          <a:ext cx="161926" cy="161925"/>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16</xdr:row>
      <xdr:rowOff>75882</xdr:rowOff>
    </xdr:from>
    <xdr:to>
      <xdr:col>3</xdr:col>
      <xdr:colOff>162052</xdr:colOff>
      <xdr:row>17</xdr:row>
      <xdr:rowOff>47307</xdr:rowOff>
    </xdr:to>
    <xdr:sp macro="_xll.PtreeEvent_ObjectClick" textlink="">
      <xdr:nvSpPr>
        <xdr:cNvPr id="65" name="PTObj_DNode_1_4"/>
        <xdr:cNvSpPr/>
      </xdr:nvSpPr>
      <xdr:spPr bwMode="auto">
        <a:xfrm>
          <a:off x="4305427" y="3019107"/>
          <a:ext cx="161925" cy="161925"/>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24</xdr:row>
      <xdr:rowOff>75882</xdr:rowOff>
    </xdr:from>
    <xdr:to>
      <xdr:col>3</xdr:col>
      <xdr:colOff>162052</xdr:colOff>
      <xdr:row>25</xdr:row>
      <xdr:rowOff>47307</xdr:rowOff>
    </xdr:to>
    <xdr:sp macro="_xll.PtreeEvent_ObjectClick" textlink="">
      <xdr:nvSpPr>
        <xdr:cNvPr id="66" name="PTObj_DNode_1_5"/>
        <xdr:cNvSpPr/>
      </xdr:nvSpPr>
      <xdr:spPr bwMode="auto">
        <a:xfrm rot="-5400000">
          <a:off x="4305427" y="43145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12</xdr:row>
      <xdr:rowOff>75882</xdr:rowOff>
    </xdr:from>
    <xdr:to>
      <xdr:col>4</xdr:col>
      <xdr:colOff>162052</xdr:colOff>
      <xdr:row>13</xdr:row>
      <xdr:rowOff>47307</xdr:rowOff>
    </xdr:to>
    <xdr:sp macro="_xll.PtreeEvent_ObjectClick" textlink="">
      <xdr:nvSpPr>
        <xdr:cNvPr id="67" name="PTObj_DNode_1_6"/>
        <xdr:cNvSpPr/>
      </xdr:nvSpPr>
      <xdr:spPr bwMode="auto">
        <a:xfrm rot="-5400000">
          <a:off x="5600827" y="23714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14</xdr:row>
      <xdr:rowOff>75882</xdr:rowOff>
    </xdr:from>
    <xdr:to>
      <xdr:col>4</xdr:col>
      <xdr:colOff>162052</xdr:colOff>
      <xdr:row>15</xdr:row>
      <xdr:rowOff>47307</xdr:rowOff>
    </xdr:to>
    <xdr:sp macro="_xll.PtreeEvent_ObjectClick" textlink="">
      <xdr:nvSpPr>
        <xdr:cNvPr id="68" name="PTObj_DNode_1_7"/>
        <xdr:cNvSpPr/>
      </xdr:nvSpPr>
      <xdr:spPr bwMode="auto">
        <a:xfrm rot="-5400000">
          <a:off x="5600827" y="26952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18</xdr:row>
      <xdr:rowOff>75882</xdr:rowOff>
    </xdr:from>
    <xdr:to>
      <xdr:col>4</xdr:col>
      <xdr:colOff>162052</xdr:colOff>
      <xdr:row>19</xdr:row>
      <xdr:rowOff>47307</xdr:rowOff>
    </xdr:to>
    <xdr:sp macro="_xll.PtreeEvent_ObjectClick" textlink="">
      <xdr:nvSpPr>
        <xdr:cNvPr id="69" name="PTObj_DNode_1_8"/>
        <xdr:cNvSpPr/>
      </xdr:nvSpPr>
      <xdr:spPr bwMode="auto">
        <a:xfrm rot="-5400000">
          <a:off x="5600827" y="33429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20</xdr:row>
      <xdr:rowOff>75882</xdr:rowOff>
    </xdr:from>
    <xdr:to>
      <xdr:col>4</xdr:col>
      <xdr:colOff>162052</xdr:colOff>
      <xdr:row>21</xdr:row>
      <xdr:rowOff>47307</xdr:rowOff>
    </xdr:to>
    <xdr:sp macro="_xll.PtreeEvent_ObjectClick" textlink="">
      <xdr:nvSpPr>
        <xdr:cNvPr id="70" name="PTObj_DNode_1_9"/>
        <xdr:cNvSpPr/>
      </xdr:nvSpPr>
      <xdr:spPr bwMode="auto">
        <a:xfrm rot="-5400000">
          <a:off x="5600827" y="36668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40</xdr:row>
      <xdr:rowOff>75882</xdr:rowOff>
    </xdr:from>
    <xdr:to>
      <xdr:col>3</xdr:col>
      <xdr:colOff>162052</xdr:colOff>
      <xdr:row>41</xdr:row>
      <xdr:rowOff>47307</xdr:rowOff>
    </xdr:to>
    <xdr:sp macro="_xll.PtreeEvent_ObjectClick" textlink="">
      <xdr:nvSpPr>
        <xdr:cNvPr id="71" name="PTObj_DNode_1_10"/>
        <xdr:cNvSpPr/>
      </xdr:nvSpPr>
      <xdr:spPr bwMode="auto">
        <a:xfrm rot="-5400000">
          <a:off x="4305427" y="69053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32</xdr:row>
      <xdr:rowOff>75882</xdr:rowOff>
    </xdr:from>
    <xdr:to>
      <xdr:col>3</xdr:col>
      <xdr:colOff>162052</xdr:colOff>
      <xdr:row>33</xdr:row>
      <xdr:rowOff>47307</xdr:rowOff>
    </xdr:to>
    <xdr:sp macro="_xll.PtreeEvent_ObjectClick" textlink="">
      <xdr:nvSpPr>
        <xdr:cNvPr id="72" name="PTObj_DNode_1_11"/>
        <xdr:cNvSpPr/>
      </xdr:nvSpPr>
      <xdr:spPr bwMode="auto">
        <a:xfrm>
          <a:off x="4305427" y="5609907"/>
          <a:ext cx="161925" cy="161925"/>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36</xdr:row>
      <xdr:rowOff>75882</xdr:rowOff>
    </xdr:from>
    <xdr:to>
      <xdr:col>4</xdr:col>
      <xdr:colOff>162052</xdr:colOff>
      <xdr:row>37</xdr:row>
      <xdr:rowOff>47307</xdr:rowOff>
    </xdr:to>
    <xdr:sp macro="_xll.PtreeEvent_ObjectClick" textlink="">
      <xdr:nvSpPr>
        <xdr:cNvPr id="73" name="PTObj_DNode_1_12"/>
        <xdr:cNvSpPr/>
      </xdr:nvSpPr>
      <xdr:spPr bwMode="auto">
        <a:xfrm rot="-5400000">
          <a:off x="5600827" y="62576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34</xdr:row>
      <xdr:rowOff>75882</xdr:rowOff>
    </xdr:from>
    <xdr:to>
      <xdr:col>4</xdr:col>
      <xdr:colOff>162052</xdr:colOff>
      <xdr:row>35</xdr:row>
      <xdr:rowOff>47307</xdr:rowOff>
    </xdr:to>
    <xdr:sp macro="_xll.PtreeEvent_ObjectClick" textlink="">
      <xdr:nvSpPr>
        <xdr:cNvPr id="74" name="PTObj_DNode_1_13"/>
        <xdr:cNvSpPr/>
      </xdr:nvSpPr>
      <xdr:spPr bwMode="auto">
        <a:xfrm rot="-5400000">
          <a:off x="5600827" y="59337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30</xdr:row>
      <xdr:rowOff>75882</xdr:rowOff>
    </xdr:from>
    <xdr:to>
      <xdr:col>4</xdr:col>
      <xdr:colOff>162052</xdr:colOff>
      <xdr:row>31</xdr:row>
      <xdr:rowOff>47307</xdr:rowOff>
    </xdr:to>
    <xdr:sp macro="_xll.PtreeEvent_ObjectClick" textlink="">
      <xdr:nvSpPr>
        <xdr:cNvPr id="75" name="PTObj_DNode_1_14"/>
        <xdr:cNvSpPr/>
      </xdr:nvSpPr>
      <xdr:spPr bwMode="auto">
        <a:xfrm rot="-5400000">
          <a:off x="5600827" y="52860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28</xdr:row>
      <xdr:rowOff>75882</xdr:rowOff>
    </xdr:from>
    <xdr:to>
      <xdr:col>4</xdr:col>
      <xdr:colOff>162052</xdr:colOff>
      <xdr:row>29</xdr:row>
      <xdr:rowOff>47307</xdr:rowOff>
    </xdr:to>
    <xdr:sp macro="_xll.PtreeEvent_ObjectClick" textlink="">
      <xdr:nvSpPr>
        <xdr:cNvPr id="76" name="PTObj_DNode_1_15"/>
        <xdr:cNvSpPr/>
      </xdr:nvSpPr>
      <xdr:spPr bwMode="auto">
        <a:xfrm rot="-5400000">
          <a:off x="5600827" y="49622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0</xdr:col>
      <xdr:colOff>206928</xdr:colOff>
      <xdr:row>26</xdr:row>
      <xdr:rowOff>56923</xdr:rowOff>
    </xdr:from>
    <xdr:ext cx="945634" cy="199843"/>
    <xdr:sp macro="_xll.PtreeEvent_ObjectClick" textlink="">
      <xdr:nvSpPr>
        <xdr:cNvPr id="78" name="PTObj_DBranchName_1_1"/>
        <xdr:cNvSpPr txBox="1"/>
      </xdr:nvSpPr>
      <xdr:spPr>
        <a:xfrm>
          <a:off x="206928" y="5390923"/>
          <a:ext cx="945634"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Mr. Maloy's Decision</a:t>
          </a:r>
        </a:p>
      </xdr:txBody>
    </xdr:sp>
    <xdr:clientData/>
  </xdr:oneCellAnchor>
  <xdr:oneCellAnchor>
    <xdr:from>
      <xdr:col>1</xdr:col>
      <xdr:colOff>257002</xdr:colOff>
      <xdr:row>22</xdr:row>
      <xdr:rowOff>56923</xdr:rowOff>
    </xdr:from>
    <xdr:ext cx="215605" cy="199843"/>
    <xdr:sp macro="_xll.PtreeEvent_ObjectClick" textlink="">
      <xdr:nvSpPr>
        <xdr:cNvPr id="81" name="PTObj_DBranchName_1_2"/>
        <xdr:cNvSpPr txBox="1"/>
      </xdr:nvSpPr>
      <xdr:spPr>
        <a:xfrm>
          <a:off x="2466802" y="4628923"/>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Yes</a:t>
          </a:r>
        </a:p>
      </xdr:txBody>
    </xdr:sp>
    <xdr:clientData/>
  </xdr:oneCellAnchor>
  <xdr:oneCellAnchor>
    <xdr:from>
      <xdr:col>1</xdr:col>
      <xdr:colOff>257159</xdr:colOff>
      <xdr:row>38</xdr:row>
      <xdr:rowOff>57797</xdr:rowOff>
    </xdr:from>
    <xdr:ext cx="194451" cy="198096"/>
    <xdr:sp macro="_xll.PtreeEvent_ObjectClick" textlink="">
      <xdr:nvSpPr>
        <xdr:cNvPr id="84" name="PTObj_DBranchName_1_3"/>
        <xdr:cNvSpPr txBox="1"/>
      </xdr:nvSpPr>
      <xdr:spPr>
        <a:xfrm>
          <a:off x="2466959" y="7677797"/>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No</a:t>
          </a:r>
        </a:p>
      </xdr:txBody>
    </xdr:sp>
    <xdr:clientData/>
  </xdr:oneCellAnchor>
  <xdr:oneCellAnchor>
    <xdr:from>
      <xdr:col>2</xdr:col>
      <xdr:colOff>257002</xdr:colOff>
      <xdr:row>16</xdr:row>
      <xdr:rowOff>56923</xdr:rowOff>
    </xdr:from>
    <xdr:ext cx="215605" cy="199843"/>
    <xdr:sp macro="_xll.PtreeEvent_ObjectClick" textlink="">
      <xdr:nvSpPr>
        <xdr:cNvPr id="87" name="PTObj_DBranchName_1_4"/>
        <xdr:cNvSpPr txBox="1"/>
      </xdr:nvSpPr>
      <xdr:spPr>
        <a:xfrm>
          <a:off x="3581227" y="3485923"/>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Yes</a:t>
          </a:r>
        </a:p>
      </xdr:txBody>
    </xdr:sp>
    <xdr:clientData/>
  </xdr:oneCellAnchor>
  <xdr:oneCellAnchor>
    <xdr:from>
      <xdr:col>2</xdr:col>
      <xdr:colOff>257159</xdr:colOff>
      <xdr:row>24</xdr:row>
      <xdr:rowOff>57797</xdr:rowOff>
    </xdr:from>
    <xdr:ext cx="194451" cy="198096"/>
    <xdr:sp macro="_xll.PtreeEvent_ObjectClick" textlink="">
      <xdr:nvSpPr>
        <xdr:cNvPr id="90" name="PTObj_DBranchName_1_5"/>
        <xdr:cNvSpPr txBox="1"/>
      </xdr:nvSpPr>
      <xdr:spPr>
        <a:xfrm>
          <a:off x="3581384" y="5010797"/>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No</a:t>
          </a:r>
        </a:p>
      </xdr:txBody>
    </xdr:sp>
    <xdr:clientData/>
  </xdr:oneCellAnchor>
  <xdr:oneCellAnchor>
    <xdr:from>
      <xdr:col>3</xdr:col>
      <xdr:colOff>257501</xdr:colOff>
      <xdr:row>12</xdr:row>
      <xdr:rowOff>56923</xdr:rowOff>
    </xdr:from>
    <xdr:ext cx="328486" cy="199843"/>
    <xdr:sp macro="_xll.PtreeEvent_ObjectClick" textlink="">
      <xdr:nvSpPr>
        <xdr:cNvPr id="93" name="PTObj_DBranchName_1_6"/>
        <xdr:cNvSpPr txBox="1"/>
      </xdr:nvSpPr>
      <xdr:spPr>
        <a:xfrm>
          <a:off x="4696151" y="2723923"/>
          <a:ext cx="328486"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Minor</a:t>
          </a:r>
        </a:p>
      </xdr:txBody>
    </xdr:sp>
    <xdr:clientData/>
  </xdr:oneCellAnchor>
  <xdr:oneCellAnchor>
    <xdr:from>
      <xdr:col>3</xdr:col>
      <xdr:colOff>257370</xdr:colOff>
      <xdr:row>14</xdr:row>
      <xdr:rowOff>56923</xdr:rowOff>
    </xdr:from>
    <xdr:ext cx="490780" cy="199843"/>
    <xdr:sp macro="_xll.PtreeEvent_ObjectClick" textlink="">
      <xdr:nvSpPr>
        <xdr:cNvPr id="96" name="PTObj_DBranchName_1_7"/>
        <xdr:cNvSpPr txBox="1"/>
      </xdr:nvSpPr>
      <xdr:spPr>
        <a:xfrm>
          <a:off x="4696020" y="3104923"/>
          <a:ext cx="490780"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Moderate</a:t>
          </a:r>
        </a:p>
      </xdr:txBody>
    </xdr:sp>
    <xdr:clientData/>
  </xdr:oneCellAnchor>
  <xdr:oneCellAnchor>
    <xdr:from>
      <xdr:col>3</xdr:col>
      <xdr:colOff>257780</xdr:colOff>
      <xdr:row>18</xdr:row>
      <xdr:rowOff>56923</xdr:rowOff>
    </xdr:from>
    <xdr:ext cx="378520" cy="199843"/>
    <xdr:sp macro="_xll.PtreeEvent_ObjectClick" textlink="">
      <xdr:nvSpPr>
        <xdr:cNvPr id="99" name="PTObj_DBranchName_1_8"/>
        <xdr:cNvSpPr txBox="1"/>
      </xdr:nvSpPr>
      <xdr:spPr>
        <a:xfrm>
          <a:off x="4696430" y="3866923"/>
          <a:ext cx="378520"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Serious</a:t>
          </a:r>
        </a:p>
      </xdr:txBody>
    </xdr:sp>
    <xdr:clientData/>
  </xdr:oneCellAnchor>
  <xdr:oneCellAnchor>
    <xdr:from>
      <xdr:col>3</xdr:col>
      <xdr:colOff>258068</xdr:colOff>
      <xdr:row>20</xdr:row>
      <xdr:rowOff>56923</xdr:rowOff>
    </xdr:from>
    <xdr:ext cx="598773" cy="199843"/>
    <xdr:sp macro="_xll.PtreeEvent_ObjectClick" textlink="">
      <xdr:nvSpPr>
        <xdr:cNvPr id="102" name="PTObj_DBranchName_1_9"/>
        <xdr:cNvSpPr txBox="1"/>
      </xdr:nvSpPr>
      <xdr:spPr>
        <a:xfrm>
          <a:off x="4696718" y="4247923"/>
          <a:ext cx="598773"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Catastrophic</a:t>
          </a:r>
        </a:p>
      </xdr:txBody>
    </xdr:sp>
    <xdr:clientData/>
  </xdr:oneCellAnchor>
  <xdr:oneCellAnchor>
    <xdr:from>
      <xdr:col>2</xdr:col>
      <xdr:colOff>257159</xdr:colOff>
      <xdr:row>40</xdr:row>
      <xdr:rowOff>57797</xdr:rowOff>
    </xdr:from>
    <xdr:ext cx="194451" cy="198096"/>
    <xdr:sp macro="_xll.PtreeEvent_ObjectClick" textlink="">
      <xdr:nvSpPr>
        <xdr:cNvPr id="105" name="PTObj_DBranchName_1_10"/>
        <xdr:cNvSpPr txBox="1"/>
      </xdr:nvSpPr>
      <xdr:spPr>
        <a:xfrm>
          <a:off x="3581384" y="8058797"/>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No</a:t>
          </a:r>
        </a:p>
      </xdr:txBody>
    </xdr:sp>
    <xdr:clientData/>
  </xdr:oneCellAnchor>
  <xdr:oneCellAnchor>
    <xdr:from>
      <xdr:col>2</xdr:col>
      <xdr:colOff>257002</xdr:colOff>
      <xdr:row>32</xdr:row>
      <xdr:rowOff>56923</xdr:rowOff>
    </xdr:from>
    <xdr:ext cx="215605" cy="199843"/>
    <xdr:sp macro="_xll.PtreeEvent_ObjectClick" textlink="">
      <xdr:nvSpPr>
        <xdr:cNvPr id="108" name="PTObj_DBranchName_1_11"/>
        <xdr:cNvSpPr txBox="1"/>
      </xdr:nvSpPr>
      <xdr:spPr>
        <a:xfrm>
          <a:off x="3581227" y="6533923"/>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Yes</a:t>
          </a:r>
        </a:p>
      </xdr:txBody>
    </xdr:sp>
    <xdr:clientData/>
  </xdr:oneCellAnchor>
  <xdr:oneCellAnchor>
    <xdr:from>
      <xdr:col>3</xdr:col>
      <xdr:colOff>258068</xdr:colOff>
      <xdr:row>36</xdr:row>
      <xdr:rowOff>56923</xdr:rowOff>
    </xdr:from>
    <xdr:ext cx="598773" cy="199843"/>
    <xdr:sp macro="_xll.PtreeEvent_ObjectClick" textlink="">
      <xdr:nvSpPr>
        <xdr:cNvPr id="111" name="PTObj_DBranchName_1_12"/>
        <xdr:cNvSpPr txBox="1"/>
      </xdr:nvSpPr>
      <xdr:spPr>
        <a:xfrm>
          <a:off x="4696718" y="7295923"/>
          <a:ext cx="598773"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Catastrophic</a:t>
          </a:r>
        </a:p>
      </xdr:txBody>
    </xdr:sp>
    <xdr:clientData/>
  </xdr:oneCellAnchor>
  <xdr:oneCellAnchor>
    <xdr:from>
      <xdr:col>3</xdr:col>
      <xdr:colOff>257780</xdr:colOff>
      <xdr:row>34</xdr:row>
      <xdr:rowOff>56923</xdr:rowOff>
    </xdr:from>
    <xdr:ext cx="378520" cy="199843"/>
    <xdr:sp macro="_xll.PtreeEvent_ObjectClick" textlink="">
      <xdr:nvSpPr>
        <xdr:cNvPr id="114" name="PTObj_DBranchName_1_13"/>
        <xdr:cNvSpPr txBox="1"/>
      </xdr:nvSpPr>
      <xdr:spPr>
        <a:xfrm>
          <a:off x="4696430" y="6914923"/>
          <a:ext cx="378520"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Serious</a:t>
          </a:r>
        </a:p>
      </xdr:txBody>
    </xdr:sp>
    <xdr:clientData/>
  </xdr:oneCellAnchor>
  <xdr:oneCellAnchor>
    <xdr:from>
      <xdr:col>3</xdr:col>
      <xdr:colOff>257370</xdr:colOff>
      <xdr:row>30</xdr:row>
      <xdr:rowOff>56923</xdr:rowOff>
    </xdr:from>
    <xdr:ext cx="490780" cy="199843"/>
    <xdr:sp macro="_xll.PtreeEvent_ObjectClick" textlink="">
      <xdr:nvSpPr>
        <xdr:cNvPr id="117" name="PTObj_DBranchName_1_14"/>
        <xdr:cNvSpPr txBox="1"/>
      </xdr:nvSpPr>
      <xdr:spPr>
        <a:xfrm>
          <a:off x="4696020" y="6152923"/>
          <a:ext cx="490780"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Moderate</a:t>
          </a:r>
        </a:p>
      </xdr:txBody>
    </xdr:sp>
    <xdr:clientData/>
  </xdr:oneCellAnchor>
  <xdr:oneCellAnchor>
    <xdr:from>
      <xdr:col>3</xdr:col>
      <xdr:colOff>257501</xdr:colOff>
      <xdr:row>28</xdr:row>
      <xdr:rowOff>56923</xdr:rowOff>
    </xdr:from>
    <xdr:ext cx="328486" cy="199843"/>
    <xdr:sp macro="_xll.PtreeEvent_ObjectClick" textlink="">
      <xdr:nvSpPr>
        <xdr:cNvPr id="120" name="PTObj_DBranchName_1_15"/>
        <xdr:cNvSpPr txBox="1"/>
      </xdr:nvSpPr>
      <xdr:spPr>
        <a:xfrm>
          <a:off x="4696151" y="5771923"/>
          <a:ext cx="328486"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Minor</a:t>
          </a:r>
        </a:p>
      </xdr:txBody>
    </xdr:sp>
    <xdr:clientData/>
  </xdr:oneCellAnchor>
  <xdr:twoCellAnchor>
    <xdr:from>
      <xdr:col>0</xdr:col>
      <xdr:colOff>339726</xdr:colOff>
      <xdr:row>12</xdr:row>
      <xdr:rowOff>127000</xdr:rowOff>
    </xdr:from>
    <xdr:to>
      <xdr:col>1</xdr:col>
      <xdr:colOff>762000</xdr:colOff>
      <xdr:row>18</xdr:row>
      <xdr:rowOff>114300</xdr:rowOff>
    </xdr:to>
    <xdr:sp macro="" textlink="">
      <xdr:nvSpPr>
        <xdr:cNvPr id="121" name="TextBox 120"/>
        <xdr:cNvSpPr txBox="1"/>
      </xdr:nvSpPr>
      <xdr:spPr>
        <a:xfrm>
          <a:off x="339726" y="2413000"/>
          <a:ext cx="2765424" cy="1130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best decision for Mr. Maloy is to buy the collision insurance.  He minimizes his annual expected total cost at a value of $182. Note that the tree is set up to </a:t>
          </a:r>
          <a:r>
            <a:rPr lang="en-US" sz="1100" i="1"/>
            <a:t>minimize </a:t>
          </a:r>
          <a:r>
            <a:rPr lang="en-US" sz="1100" i="0"/>
            <a:t>expected</a:t>
          </a:r>
          <a:r>
            <a:rPr lang="en-US" sz="1100" i="0" baseline="0"/>
            <a:t> cost.</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12</xdr:col>
      <xdr:colOff>101600</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0</xdr:colOff>
      <xdr:row>13</xdr:row>
      <xdr:rowOff>0</xdr:rowOff>
    </xdr:from>
    <xdr:to>
      <xdr:col>18</xdr:col>
      <xdr:colOff>3175</xdr:colOff>
      <xdr:row>19</xdr:row>
      <xdr:rowOff>6349</xdr:rowOff>
    </xdr:to>
    <xdr:sp macro="" textlink="">
      <xdr:nvSpPr>
        <xdr:cNvPr id="3" name="TextBox 2"/>
        <xdr:cNvSpPr txBox="1"/>
      </xdr:nvSpPr>
      <xdr:spPr>
        <a:xfrm>
          <a:off x="6572250" y="2286000"/>
          <a:ext cx="2441575" cy="114934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As the probability of being in an accident falls slightly below 5%, Mr. Maloy should not purchase the collision insurance (at least not with the EMV criterion).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12</xdr:col>
      <xdr:colOff>158750</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0</xdr:colOff>
      <xdr:row>13</xdr:row>
      <xdr:rowOff>0</xdr:rowOff>
    </xdr:from>
    <xdr:to>
      <xdr:col>18</xdr:col>
      <xdr:colOff>9525</xdr:colOff>
      <xdr:row>17</xdr:row>
      <xdr:rowOff>146050</xdr:rowOff>
    </xdr:to>
    <xdr:sp macro="" textlink="">
      <xdr:nvSpPr>
        <xdr:cNvPr id="3" name="TextBox 2"/>
        <xdr:cNvSpPr txBox="1"/>
      </xdr:nvSpPr>
      <xdr:spPr>
        <a:xfrm>
          <a:off x="6515100" y="2286000"/>
          <a:ext cx="2447925" cy="908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As the collision insurance premium rises somewhat above its current value of $170, Mr. Maloy should not buy collision insurance.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12</xdr:col>
      <xdr:colOff>101600</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0</xdr:colOff>
      <xdr:row>13</xdr:row>
      <xdr:rowOff>0</xdr:rowOff>
    </xdr:from>
    <xdr:to>
      <xdr:col>17</xdr:col>
      <xdr:colOff>561975</xdr:colOff>
      <xdr:row>17</xdr:row>
      <xdr:rowOff>146050</xdr:rowOff>
    </xdr:to>
    <xdr:sp macro="" textlink="">
      <xdr:nvSpPr>
        <xdr:cNvPr id="3" name="TextBox 2"/>
        <xdr:cNvSpPr txBox="1"/>
      </xdr:nvSpPr>
      <xdr:spPr>
        <a:xfrm>
          <a:off x="6572250" y="2286000"/>
          <a:ext cx="2390775" cy="908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As the collision insurance premium rises somewhat above its current value of $170, Mr. Maloy should not buy collision insurance.</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10</xdr:col>
      <xdr:colOff>492125</xdr:colOff>
      <xdr:row>25</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12</xdr:row>
      <xdr:rowOff>0</xdr:rowOff>
    </xdr:from>
    <xdr:to>
      <xdr:col>17</xdr:col>
      <xdr:colOff>438150</xdr:colOff>
      <xdr:row>19</xdr:row>
      <xdr:rowOff>85725</xdr:rowOff>
    </xdr:to>
    <xdr:sp macro="" textlink="">
      <xdr:nvSpPr>
        <xdr:cNvPr id="3" name="TextBox 2"/>
        <xdr:cNvSpPr txBox="1"/>
      </xdr:nvSpPr>
      <xdr:spPr>
        <a:xfrm>
          <a:off x="6181725" y="2152650"/>
          <a:ext cx="3486150" cy="14192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tornado graph indicates that the probability of being in an accident and the collision insurance premium are relatively influential in the determination of annual expected total cost.  The optimal expected total cost is only slightly sensitive to changes in the deductible amount.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5"/>
  <sheetViews>
    <sheetView workbookViewId="0"/>
  </sheetViews>
  <sheetFormatPr defaultRowHeight="15" x14ac:dyDescent="0.25"/>
  <cols>
    <col min="1" max="256" width="15.7109375" style="1" customWidth="1"/>
    <col min="257" max="16384" width="9.140625" style="1"/>
  </cols>
  <sheetData>
    <row r="1" spans="1:16" x14ac:dyDescent="0.25">
      <c r="A1" s="1" t="s">
        <v>0</v>
      </c>
      <c r="B1" s="1" t="s">
        <v>40</v>
      </c>
      <c r="E1" s="1" t="s">
        <v>43</v>
      </c>
      <c r="F1" s="1">
        <v>3</v>
      </c>
      <c r="H1" s="1" t="s">
        <v>49</v>
      </c>
      <c r="K1" s="1" t="s">
        <v>54</v>
      </c>
      <c r="L1" s="1">
        <v>0</v>
      </c>
    </row>
    <row r="2" spans="1:16" x14ac:dyDescent="0.25">
      <c r="A2" s="1" t="s">
        <v>1</v>
      </c>
      <c r="B2" s="1" t="e">
        <f>Model!#REF!</f>
        <v>#REF!</v>
      </c>
      <c r="E2" s="1" t="s">
        <v>44</v>
      </c>
      <c r="F2" s="1">
        <f>_xll.PTreeEvaluate5(B3,$L$11:$L$25,$J$11:$J$25,$K$11:$K$25,$N$11:$N$25,$G$11:$G$25,,L1)</f>
        <v>6509185</v>
      </c>
    </row>
    <row r="3" spans="1:16" x14ac:dyDescent="0.25">
      <c r="A3" s="1" t="s">
        <v>2</v>
      </c>
      <c r="B3" s="1" t="s">
        <v>58</v>
      </c>
      <c r="E3" s="1" t="s">
        <v>45</v>
      </c>
      <c r="F3" s="2" t="s">
        <v>59</v>
      </c>
      <c r="H3" s="1" t="s">
        <v>50</v>
      </c>
      <c r="I3" s="80" t="s">
        <v>104</v>
      </c>
    </row>
    <row r="4" spans="1:16" x14ac:dyDescent="0.25">
      <c r="A4" s="1" t="s">
        <v>3</v>
      </c>
      <c r="B4" s="1" t="s">
        <v>4</v>
      </c>
      <c r="E4" s="1" t="s">
        <v>46</v>
      </c>
      <c r="F4" s="2" t="s">
        <v>60</v>
      </c>
      <c r="H4" s="1" t="s">
        <v>51</v>
      </c>
    </row>
    <row r="5" spans="1:16" x14ac:dyDescent="0.25">
      <c r="A5" s="1" t="s">
        <v>5</v>
      </c>
      <c r="B5" s="1">
        <v>0</v>
      </c>
      <c r="E5" s="1" t="s">
        <v>47</v>
      </c>
      <c r="F5" s="2" t="s">
        <v>60</v>
      </c>
      <c r="H5" s="1" t="s">
        <v>52</v>
      </c>
      <c r="I5" s="84" t="s">
        <v>104</v>
      </c>
    </row>
    <row r="6" spans="1:16" x14ac:dyDescent="0.25">
      <c r="A6" s="1" t="s">
        <v>6</v>
      </c>
      <c r="E6" s="1" t="s">
        <v>48</v>
      </c>
      <c r="F6" s="2" t="s">
        <v>91</v>
      </c>
      <c r="H6" s="1" t="s">
        <v>53</v>
      </c>
    </row>
    <row r="7" spans="1:16" x14ac:dyDescent="0.25">
      <c r="A7" s="1" t="s">
        <v>42</v>
      </c>
    </row>
    <row r="8" spans="1:16" x14ac:dyDescent="0.25">
      <c r="A8" s="1" t="s">
        <v>7</v>
      </c>
      <c r="B8" s="1">
        <v>15</v>
      </c>
    </row>
    <row r="10" spans="1:16" x14ac:dyDescent="0.25">
      <c r="A10" s="1" t="s">
        <v>55</v>
      </c>
      <c r="B10" s="1" t="s">
        <v>56</v>
      </c>
      <c r="C10" s="1" t="s">
        <v>8</v>
      </c>
      <c r="D10" s="1" t="s">
        <v>9</v>
      </c>
      <c r="E10" s="1" t="s">
        <v>10</v>
      </c>
      <c r="F10" s="1" t="s">
        <v>11</v>
      </c>
      <c r="G10" s="1" t="s">
        <v>12</v>
      </c>
      <c r="H10" s="1" t="s">
        <v>13</v>
      </c>
      <c r="I10" s="1" t="s">
        <v>14</v>
      </c>
      <c r="J10" s="1" t="s">
        <v>15</v>
      </c>
      <c r="K10" s="1" t="s">
        <v>16</v>
      </c>
      <c r="L10" s="1" t="s">
        <v>2</v>
      </c>
      <c r="M10" s="1" t="s">
        <v>17</v>
      </c>
      <c r="N10" s="1" t="s">
        <v>18</v>
      </c>
      <c r="O10" s="1" t="s">
        <v>19</v>
      </c>
      <c r="P10" s="1" t="s">
        <v>57</v>
      </c>
    </row>
    <row r="11" spans="1:16" x14ac:dyDescent="0.25">
      <c r="A11" s="1">
        <f>Model!$B$28</f>
        <v>182</v>
      </c>
      <c r="B11" s="1" t="str">
        <f>B1</f>
        <v>Mr. Maloy's Decision</v>
      </c>
      <c r="C11" s="1">
        <v>0</v>
      </c>
      <c r="J11" s="1">
        <f>Model!$A$28</f>
        <v>0</v>
      </c>
      <c r="K11" s="1">
        <f>Model!$A$27</f>
        <v>0</v>
      </c>
      <c r="L11" s="1" t="s">
        <v>20</v>
      </c>
      <c r="M11" s="1">
        <v>0</v>
      </c>
      <c r="O11" s="1" t="str">
        <f>Model!$B$27</f>
        <v xml:space="preserve">                       Buy insurance?</v>
      </c>
    </row>
    <row r="12" spans="1:16" x14ac:dyDescent="0.25">
      <c r="A12" s="1">
        <f>Model!$C$24</f>
        <v>182</v>
      </c>
      <c r="B12" s="1" t="s">
        <v>21</v>
      </c>
      <c r="C12" s="1">
        <v>0</v>
      </c>
      <c r="I12" s="1" t="s">
        <v>22</v>
      </c>
      <c r="J12" s="3">
        <f>Model!$B$24</f>
        <v>170</v>
      </c>
      <c r="L12" s="1" t="s">
        <v>23</v>
      </c>
      <c r="M12" s="1">
        <v>0</v>
      </c>
      <c r="O12" s="1" t="str">
        <f>Model!$C$23</f>
        <v>Accident?</v>
      </c>
    </row>
    <row r="13" spans="1:16" x14ac:dyDescent="0.25">
      <c r="A13" s="1">
        <f>Model!$C$40</f>
        <v>186</v>
      </c>
      <c r="B13" s="1" t="s">
        <v>24</v>
      </c>
      <c r="C13" s="1">
        <v>0</v>
      </c>
      <c r="I13" s="1" t="s">
        <v>22</v>
      </c>
      <c r="J13" s="1">
        <f>Model!$B$40</f>
        <v>0</v>
      </c>
      <c r="L13" s="1" t="s">
        <v>25</v>
      </c>
      <c r="M13" s="1">
        <v>0</v>
      </c>
      <c r="O13" s="1" t="str">
        <f>Model!$C$39</f>
        <v>Accident?</v>
      </c>
    </row>
    <row r="14" spans="1:16" x14ac:dyDescent="0.25">
      <c r="A14" s="1">
        <f>Model!$D$18</f>
        <v>410</v>
      </c>
      <c r="B14" s="1" t="s">
        <v>21</v>
      </c>
      <c r="C14" s="1">
        <v>0</v>
      </c>
      <c r="I14" s="1" t="s">
        <v>22</v>
      </c>
      <c r="J14" s="1">
        <f>Model!$C$18</f>
        <v>0</v>
      </c>
      <c r="K14" s="1">
        <f>Model!$C$17</f>
        <v>0.05</v>
      </c>
      <c r="L14" s="1" t="s">
        <v>26</v>
      </c>
      <c r="M14" s="1">
        <v>0</v>
      </c>
      <c r="O14" s="1" t="str">
        <f>Model!$D$17</f>
        <v xml:space="preserve">    Extent of accident</v>
      </c>
    </row>
    <row r="15" spans="1:16" x14ac:dyDescent="0.25">
      <c r="A15" s="1">
        <f>Model!$D$26</f>
        <v>170</v>
      </c>
      <c r="B15" s="1" t="s">
        <v>24</v>
      </c>
      <c r="C15" s="1">
        <v>0</v>
      </c>
      <c r="H15" s="1" t="s">
        <v>22</v>
      </c>
      <c r="I15" s="1" t="s">
        <v>22</v>
      </c>
      <c r="J15" s="3">
        <f>Model!$C$26</f>
        <v>0</v>
      </c>
      <c r="K15" s="1">
        <f>Model!$C$25</f>
        <v>0.95</v>
      </c>
      <c r="L15" s="1" t="s">
        <v>27</v>
      </c>
      <c r="M15" s="1">
        <v>0</v>
      </c>
    </row>
    <row r="16" spans="1:16" x14ac:dyDescent="0.25">
      <c r="A16" s="1">
        <f>Model!$E$14</f>
        <v>370</v>
      </c>
      <c r="B16" s="1" t="s">
        <v>28</v>
      </c>
      <c r="C16" s="1">
        <v>0</v>
      </c>
      <c r="H16" s="1" t="s">
        <v>22</v>
      </c>
      <c r="I16" s="1" t="s">
        <v>22</v>
      </c>
      <c r="J16" s="3">
        <f>Model!$D$14</f>
        <v>200</v>
      </c>
      <c r="K16" s="1">
        <f>Model!$D$13</f>
        <v>0.6</v>
      </c>
      <c r="L16" s="1" t="s">
        <v>29</v>
      </c>
      <c r="M16" s="1">
        <v>0</v>
      </c>
    </row>
    <row r="17" spans="1:15" x14ac:dyDescent="0.25">
      <c r="A17" s="1">
        <f>Model!$E$16</f>
        <v>470</v>
      </c>
      <c r="B17" s="1" t="s">
        <v>30</v>
      </c>
      <c r="C17" s="1">
        <v>0</v>
      </c>
      <c r="H17" s="1" t="s">
        <v>22</v>
      </c>
      <c r="I17" s="1" t="s">
        <v>22</v>
      </c>
      <c r="J17" s="3">
        <f>Model!$D$16</f>
        <v>300</v>
      </c>
      <c r="K17" s="1">
        <f>Model!$D$15</f>
        <v>0.2</v>
      </c>
      <c r="L17" s="1" t="s">
        <v>29</v>
      </c>
      <c r="M17" s="1">
        <v>0</v>
      </c>
    </row>
    <row r="18" spans="1:15" x14ac:dyDescent="0.25">
      <c r="A18" s="1">
        <f>Model!$E$20</f>
        <v>470</v>
      </c>
      <c r="B18" s="1" t="s">
        <v>31</v>
      </c>
      <c r="C18" s="1">
        <v>0</v>
      </c>
      <c r="H18" s="1" t="s">
        <v>22</v>
      </c>
      <c r="I18" s="1" t="s">
        <v>22</v>
      </c>
      <c r="J18" s="3">
        <f>Model!$D$20</f>
        <v>300</v>
      </c>
      <c r="K18" s="1">
        <f>Model!$D$19</f>
        <v>0.1</v>
      </c>
      <c r="L18" s="1" t="s">
        <v>29</v>
      </c>
      <c r="M18" s="1">
        <v>0</v>
      </c>
    </row>
    <row r="19" spans="1:15" x14ac:dyDescent="0.25">
      <c r="A19" s="1">
        <f>Model!$E$22</f>
        <v>470</v>
      </c>
      <c r="B19" s="1" t="s">
        <v>32</v>
      </c>
      <c r="C19" s="1">
        <v>0</v>
      </c>
      <c r="H19" s="1" t="s">
        <v>22</v>
      </c>
      <c r="I19" s="1" t="s">
        <v>22</v>
      </c>
      <c r="J19" s="3">
        <f>Model!$D$22</f>
        <v>300</v>
      </c>
      <c r="K19" s="1">
        <f>Model!$D$21</f>
        <v>0.1</v>
      </c>
      <c r="L19" s="1" t="s">
        <v>29</v>
      </c>
      <c r="M19" s="1">
        <v>0</v>
      </c>
    </row>
    <row r="20" spans="1:15" x14ac:dyDescent="0.25">
      <c r="A20" s="1">
        <f>Model!$D$42</f>
        <v>0</v>
      </c>
      <c r="B20" s="1" t="s">
        <v>24</v>
      </c>
      <c r="C20" s="1">
        <v>0</v>
      </c>
      <c r="H20" s="1" t="s">
        <v>22</v>
      </c>
      <c r="I20" s="1" t="s">
        <v>22</v>
      </c>
      <c r="J20" s="3">
        <f>Model!$C$42</f>
        <v>0</v>
      </c>
      <c r="K20" s="1">
        <f>Model!$C$41</f>
        <v>0.95</v>
      </c>
      <c r="L20" s="1" t="s">
        <v>33</v>
      </c>
      <c r="M20" s="1">
        <v>0</v>
      </c>
    </row>
    <row r="21" spans="1:15" x14ac:dyDescent="0.25">
      <c r="A21" s="1">
        <f>Model!$D$34</f>
        <v>3720</v>
      </c>
      <c r="B21" s="1" t="s">
        <v>21</v>
      </c>
      <c r="C21" s="1">
        <v>0</v>
      </c>
      <c r="I21" s="1" t="s">
        <v>22</v>
      </c>
      <c r="J21" s="1">
        <f>Model!$C$34</f>
        <v>0</v>
      </c>
      <c r="K21" s="1">
        <f>Model!$C$33</f>
        <v>0.05</v>
      </c>
      <c r="L21" s="1" t="s">
        <v>34</v>
      </c>
      <c r="M21" s="1">
        <v>0</v>
      </c>
      <c r="O21" s="1" t="str">
        <f>Model!$D$33</f>
        <v xml:space="preserve">    Extent of accident</v>
      </c>
    </row>
    <row r="22" spans="1:15" x14ac:dyDescent="0.25">
      <c r="A22" s="1">
        <f>Model!$E$38</f>
        <v>30000</v>
      </c>
      <c r="B22" s="1" t="s">
        <v>32</v>
      </c>
      <c r="C22" s="1">
        <v>0</v>
      </c>
      <c r="H22" s="1" t="s">
        <v>22</v>
      </c>
      <c r="I22" s="1" t="s">
        <v>22</v>
      </c>
      <c r="J22" s="3">
        <f>Model!$D$38</f>
        <v>30000</v>
      </c>
      <c r="K22" s="1">
        <f>Model!$D$37</f>
        <v>0.1</v>
      </c>
      <c r="L22" s="1" t="s">
        <v>35</v>
      </c>
      <c r="M22" s="1">
        <v>0</v>
      </c>
    </row>
    <row r="23" spans="1:15" x14ac:dyDescent="0.25">
      <c r="A23" s="1">
        <f>Model!$E$36</f>
        <v>4000</v>
      </c>
      <c r="B23" s="1" t="s">
        <v>31</v>
      </c>
      <c r="C23" s="1">
        <v>0</v>
      </c>
      <c r="H23" s="1" t="s">
        <v>22</v>
      </c>
      <c r="I23" s="1" t="s">
        <v>22</v>
      </c>
      <c r="J23" s="3">
        <f>Model!$D$36</f>
        <v>4000</v>
      </c>
      <c r="K23" s="1">
        <f>Model!$D$35</f>
        <v>0.1</v>
      </c>
      <c r="L23" s="1" t="s">
        <v>35</v>
      </c>
      <c r="M23" s="1">
        <v>0</v>
      </c>
    </row>
    <row r="24" spans="1:15" x14ac:dyDescent="0.25">
      <c r="A24" s="1">
        <f>Model!$E$32</f>
        <v>1000</v>
      </c>
      <c r="B24" s="1" t="s">
        <v>30</v>
      </c>
      <c r="C24" s="1">
        <v>0</v>
      </c>
      <c r="H24" s="1" t="s">
        <v>22</v>
      </c>
      <c r="I24" s="1" t="s">
        <v>22</v>
      </c>
      <c r="J24" s="3">
        <f>Model!$D$32</f>
        <v>1000</v>
      </c>
      <c r="K24" s="1">
        <f>Model!$D$31</f>
        <v>0.2</v>
      </c>
      <c r="L24" s="1" t="s">
        <v>35</v>
      </c>
      <c r="M24" s="1">
        <v>0</v>
      </c>
    </row>
    <row r="25" spans="1:15" x14ac:dyDescent="0.25">
      <c r="A25" s="1">
        <f>Model!$E$30</f>
        <v>200</v>
      </c>
      <c r="B25" s="1" t="s">
        <v>28</v>
      </c>
      <c r="C25" s="1">
        <v>0</v>
      </c>
      <c r="H25" s="1" t="s">
        <v>22</v>
      </c>
      <c r="I25" s="1" t="s">
        <v>22</v>
      </c>
      <c r="J25" s="3">
        <f>Model!$D$30</f>
        <v>200</v>
      </c>
      <c r="K25" s="1">
        <f>Model!$D$29</f>
        <v>0.6</v>
      </c>
      <c r="L25" s="1" t="s">
        <v>35</v>
      </c>
      <c r="M25" s="1">
        <v>0</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42"/>
  <sheetViews>
    <sheetView tabSelected="1" zoomScaleNormal="100" workbookViewId="0"/>
  </sheetViews>
  <sheetFormatPr defaultRowHeight="15" x14ac:dyDescent="0.25"/>
  <cols>
    <col min="1" max="1" width="35.140625" style="5" customWidth="1"/>
    <col min="2" max="3" width="16.7109375" style="5" customWidth="1"/>
    <col min="4" max="4" width="21.5703125" style="5" customWidth="1"/>
    <col min="5" max="5" width="12" style="5" bestFit="1" customWidth="1"/>
    <col min="6" max="6" width="11.5703125" style="5" customWidth="1"/>
    <col min="7" max="7" width="10.140625" style="5" customWidth="1"/>
    <col min="8" max="8" width="11.5703125" style="5" customWidth="1"/>
    <col min="9" max="16384" width="9.140625" style="5"/>
  </cols>
  <sheetData>
    <row r="1" spans="1:10" x14ac:dyDescent="0.25">
      <c r="A1" s="4" t="s">
        <v>41</v>
      </c>
    </row>
    <row r="2" spans="1:10" x14ac:dyDescent="0.25">
      <c r="A2" s="4" t="s">
        <v>36</v>
      </c>
      <c r="E2" s="6"/>
      <c r="F2" s="6"/>
    </row>
    <row r="3" spans="1:10" x14ac:dyDescent="0.25">
      <c r="A3" s="4" t="s">
        <v>37</v>
      </c>
      <c r="E3" s="7"/>
      <c r="F3" s="8"/>
    </row>
    <row r="4" spans="1:10" x14ac:dyDescent="0.25">
      <c r="A4" s="5" t="s">
        <v>100</v>
      </c>
      <c r="B4" s="9">
        <v>0.05</v>
      </c>
    </row>
    <row r="5" spans="1:10" x14ac:dyDescent="0.25">
      <c r="A5" s="5" t="s">
        <v>101</v>
      </c>
      <c r="B5" s="10">
        <v>170</v>
      </c>
      <c r="D5" s="1"/>
    </row>
    <row r="6" spans="1:10" x14ac:dyDescent="0.25">
      <c r="A6" s="5" t="s">
        <v>92</v>
      </c>
      <c r="B6" s="10">
        <v>300</v>
      </c>
      <c r="D6" s="1"/>
    </row>
    <row r="8" spans="1:10" x14ac:dyDescent="0.25">
      <c r="A8" s="4" t="s">
        <v>98</v>
      </c>
      <c r="B8" s="6" t="s">
        <v>28</v>
      </c>
      <c r="C8" s="6" t="s">
        <v>30</v>
      </c>
      <c r="D8" s="6" t="s">
        <v>31</v>
      </c>
      <c r="E8" s="6" t="s">
        <v>32</v>
      </c>
    </row>
    <row r="9" spans="1:10" x14ac:dyDescent="0.25">
      <c r="A9" s="5" t="s">
        <v>99</v>
      </c>
      <c r="B9" s="10">
        <v>200</v>
      </c>
      <c r="C9" s="10">
        <v>1000</v>
      </c>
      <c r="D9" s="10">
        <v>4000</v>
      </c>
      <c r="E9" s="10">
        <v>30000</v>
      </c>
    </row>
    <row r="10" spans="1:10" x14ac:dyDescent="0.25">
      <c r="A10" s="5" t="s">
        <v>38</v>
      </c>
      <c r="B10" s="9">
        <v>0.6</v>
      </c>
      <c r="C10" s="9">
        <v>0.2</v>
      </c>
      <c r="D10" s="9">
        <v>0.1</v>
      </c>
      <c r="E10" s="9">
        <v>0.1</v>
      </c>
    </row>
    <row r="11" spans="1:10" x14ac:dyDescent="0.25">
      <c r="F11" s="11"/>
    </row>
    <row r="12" spans="1:10" x14ac:dyDescent="0.25">
      <c r="A12" s="4" t="s">
        <v>39</v>
      </c>
      <c r="F12" s="12"/>
      <c r="G12" s="7"/>
      <c r="H12" s="7"/>
      <c r="I12" s="7"/>
      <c r="J12" s="7"/>
    </row>
    <row r="13" spans="1:10" x14ac:dyDescent="0.25">
      <c r="B13" s="14"/>
      <c r="C13" s="14"/>
      <c r="D13" s="15">
        <f>B10</f>
        <v>0.6</v>
      </c>
      <c r="E13" s="16">
        <f>_xll.PTreeNodeProbability(treeCalc_1!$F$2,6)</f>
        <v>0.03</v>
      </c>
      <c r="F13" s="12"/>
      <c r="G13" s="8"/>
      <c r="H13" s="8"/>
      <c r="I13" s="8"/>
      <c r="J13" s="8"/>
    </row>
    <row r="14" spans="1:10" x14ac:dyDescent="0.25">
      <c r="B14" s="14"/>
      <c r="C14" s="14"/>
      <c r="D14" s="86">
        <f>MIN(B9,B6)</f>
        <v>200</v>
      </c>
      <c r="E14" s="83">
        <f>_xll.PTreeNodeValue(treeCalc_1!$F$2,6)</f>
        <v>370</v>
      </c>
    </row>
    <row r="15" spans="1:10" x14ac:dyDescent="0.25">
      <c r="B15" s="14"/>
      <c r="C15" s="14"/>
      <c r="D15" s="15">
        <f>C10</f>
        <v>0.2</v>
      </c>
      <c r="E15" s="16">
        <f>_xll.PTreeNodeProbability(treeCalc_1!$F$2,7)</f>
        <v>1.0000000000000002E-2</v>
      </c>
    </row>
    <row r="16" spans="1:10" x14ac:dyDescent="0.25">
      <c r="B16" s="14"/>
      <c r="C16" s="14"/>
      <c r="D16" s="86">
        <f>MIN(B6,C9)</f>
        <v>300</v>
      </c>
      <c r="E16" s="83">
        <f>_xll.PTreeNodeValue(treeCalc_1!$F$2,7)</f>
        <v>470</v>
      </c>
    </row>
    <row r="17" spans="1:5" x14ac:dyDescent="0.25">
      <c r="B17" s="14"/>
      <c r="C17" s="15">
        <f>B4</f>
        <v>0.05</v>
      </c>
      <c r="D17" s="79" t="s">
        <v>103</v>
      </c>
      <c r="E17" s="14"/>
    </row>
    <row r="18" spans="1:5" x14ac:dyDescent="0.25">
      <c r="B18" s="14"/>
      <c r="C18" s="86">
        <v>0</v>
      </c>
      <c r="D18" s="82">
        <f>_xll.PTreeNodeValue(treeCalc_1!$F$2,4)</f>
        <v>410</v>
      </c>
      <c r="E18" s="14"/>
    </row>
    <row r="19" spans="1:5" x14ac:dyDescent="0.25">
      <c r="B19" s="14"/>
      <c r="C19" s="17"/>
      <c r="D19" s="15">
        <f>D10</f>
        <v>0.1</v>
      </c>
      <c r="E19" s="16">
        <f>_xll.PTreeNodeProbability(treeCalc_1!$F$2,8)</f>
        <v>5.000000000000001E-3</v>
      </c>
    </row>
    <row r="20" spans="1:5" x14ac:dyDescent="0.25">
      <c r="B20" s="14"/>
      <c r="C20" s="17"/>
      <c r="D20" s="86">
        <f>MIN(B6,D9)</f>
        <v>300</v>
      </c>
      <c r="E20" s="83">
        <f>_xll.PTreeNodeValue(treeCalc_1!$F$2,8)</f>
        <v>470</v>
      </c>
    </row>
    <row r="21" spans="1:5" x14ac:dyDescent="0.25">
      <c r="B21" s="14"/>
      <c r="C21" s="17"/>
      <c r="D21" s="15">
        <f>E10</f>
        <v>0.1</v>
      </c>
      <c r="E21" s="16">
        <f>_xll.PTreeNodeProbability(treeCalc_1!$F$2,9)</f>
        <v>5.000000000000001E-3</v>
      </c>
    </row>
    <row r="22" spans="1:5" x14ac:dyDescent="0.25">
      <c r="B22" s="14"/>
      <c r="C22" s="17"/>
      <c r="D22" s="86">
        <f>MIN(B6,E9)</f>
        <v>300</v>
      </c>
      <c r="E22" s="83">
        <f>_xll.PTreeNodeValue(treeCalc_1!$F$2,9)</f>
        <v>470</v>
      </c>
    </row>
    <row r="23" spans="1:5" x14ac:dyDescent="0.25">
      <c r="B23" s="20" t="b">
        <f>_xll.PTreeNodeDecision(treeCalc_1!$F$2,2)</f>
        <v>1</v>
      </c>
      <c r="C23" s="19" t="s">
        <v>97</v>
      </c>
      <c r="D23" s="14"/>
      <c r="E23" s="14"/>
    </row>
    <row r="24" spans="1:5" x14ac:dyDescent="0.25">
      <c r="B24" s="86">
        <f>B5</f>
        <v>170</v>
      </c>
      <c r="C24" s="82">
        <f>_xll.PTreeNodeValue(treeCalc_1!$F$2,2)</f>
        <v>182</v>
      </c>
      <c r="D24" s="14"/>
      <c r="E24" s="14"/>
    </row>
    <row r="25" spans="1:5" x14ac:dyDescent="0.25">
      <c r="A25" s="13" t="s">
        <v>36</v>
      </c>
      <c r="B25" s="18"/>
      <c r="C25" s="15">
        <f>1-B4</f>
        <v>0.95</v>
      </c>
      <c r="D25" s="16">
        <f>_xll.PTreeNodeProbability(treeCalc_1!$F$2,5)</f>
        <v>0.95</v>
      </c>
      <c r="E25" s="14"/>
    </row>
    <row r="26" spans="1:5" x14ac:dyDescent="0.25">
      <c r="B26" s="18"/>
      <c r="C26" s="86">
        <v>0</v>
      </c>
      <c r="D26" s="83">
        <f>_xll.PTreeNodeValue(treeCalc_1!$F$2,5)</f>
        <v>170</v>
      </c>
      <c r="E26" s="14"/>
    </row>
    <row r="27" spans="1:5" x14ac:dyDescent="0.25">
      <c r="A27" s="6"/>
      <c r="B27" s="21" t="s">
        <v>102</v>
      </c>
      <c r="C27" s="14"/>
      <c r="D27" s="14"/>
      <c r="E27" s="14"/>
    </row>
    <row r="28" spans="1:5" x14ac:dyDescent="0.25">
      <c r="A28" s="85"/>
      <c r="B28" s="81">
        <f>_xll.PTreeNodeValue(treeCalc_1!$F$2,1)</f>
        <v>182</v>
      </c>
      <c r="C28" s="14"/>
      <c r="D28" s="14"/>
      <c r="E28" s="14"/>
    </row>
    <row r="29" spans="1:5" x14ac:dyDescent="0.25">
      <c r="B29" s="22"/>
      <c r="C29" s="14"/>
      <c r="D29" s="15">
        <f>B10</f>
        <v>0.6</v>
      </c>
      <c r="E29" s="16">
        <f>_xll.PTreeNodeProbability(treeCalc_1!$F$2,15)</f>
        <v>0</v>
      </c>
    </row>
    <row r="30" spans="1:5" x14ac:dyDescent="0.25">
      <c r="B30" s="22"/>
      <c r="C30" s="14"/>
      <c r="D30" s="86">
        <f>B9</f>
        <v>200</v>
      </c>
      <c r="E30" s="83">
        <f>_xll.PTreeNodeValue(treeCalc_1!$F$2,15)</f>
        <v>200</v>
      </c>
    </row>
    <row r="31" spans="1:5" x14ac:dyDescent="0.25">
      <c r="B31" s="22"/>
      <c r="C31" s="14"/>
      <c r="D31" s="15">
        <f>C10</f>
        <v>0.2</v>
      </c>
      <c r="E31" s="16">
        <f>_xll.PTreeNodeProbability(treeCalc_1!$F$2,14)</f>
        <v>0</v>
      </c>
    </row>
    <row r="32" spans="1:5" x14ac:dyDescent="0.25">
      <c r="B32" s="22"/>
      <c r="C32" s="14"/>
      <c r="D32" s="86">
        <f>C9</f>
        <v>1000</v>
      </c>
      <c r="E32" s="83">
        <f>_xll.PTreeNodeValue(treeCalc_1!$F$2,14)</f>
        <v>1000</v>
      </c>
    </row>
    <row r="33" spans="2:5" x14ac:dyDescent="0.25">
      <c r="B33" s="22"/>
      <c r="C33" s="15">
        <f>B4</f>
        <v>0.05</v>
      </c>
      <c r="D33" s="78" t="s">
        <v>103</v>
      </c>
      <c r="E33" s="14"/>
    </row>
    <row r="34" spans="2:5" x14ac:dyDescent="0.25">
      <c r="B34" s="22"/>
      <c r="C34" s="86">
        <v>0</v>
      </c>
      <c r="D34" s="82">
        <f>_xll.PTreeNodeValue(treeCalc_1!$F$2,11)</f>
        <v>3720</v>
      </c>
      <c r="E34" s="14"/>
    </row>
    <row r="35" spans="2:5" x14ac:dyDescent="0.25">
      <c r="B35" s="22"/>
      <c r="C35" s="17"/>
      <c r="D35" s="15">
        <f>D10</f>
        <v>0.1</v>
      </c>
      <c r="E35" s="16">
        <f>_xll.PTreeNodeProbability(treeCalc_1!$F$2,13)</f>
        <v>0</v>
      </c>
    </row>
    <row r="36" spans="2:5" x14ac:dyDescent="0.25">
      <c r="B36" s="22"/>
      <c r="C36" s="17"/>
      <c r="D36" s="86">
        <f>D9</f>
        <v>4000</v>
      </c>
      <c r="E36" s="83">
        <f>_xll.PTreeNodeValue(treeCalc_1!$F$2,13)</f>
        <v>4000</v>
      </c>
    </row>
    <row r="37" spans="2:5" x14ac:dyDescent="0.25">
      <c r="B37" s="22"/>
      <c r="C37" s="17"/>
      <c r="D37" s="15">
        <f>E10</f>
        <v>0.1</v>
      </c>
      <c r="E37" s="16">
        <f>_xll.PTreeNodeProbability(treeCalc_1!$F$2,12)</f>
        <v>0</v>
      </c>
    </row>
    <row r="38" spans="2:5" x14ac:dyDescent="0.25">
      <c r="B38" s="22"/>
      <c r="C38" s="17"/>
      <c r="D38" s="86">
        <f>E9</f>
        <v>30000</v>
      </c>
      <c r="E38" s="83">
        <f>_xll.PTreeNodeValue(treeCalc_1!$F$2,12)</f>
        <v>30000</v>
      </c>
    </row>
    <row r="39" spans="2:5" x14ac:dyDescent="0.25">
      <c r="B39" s="20" t="b">
        <f>_xll.PTreeNodeDecision(treeCalc_1!$F$2,3)</f>
        <v>0</v>
      </c>
      <c r="C39" s="19" t="s">
        <v>97</v>
      </c>
      <c r="D39" s="14"/>
      <c r="E39" s="14"/>
    </row>
    <row r="40" spans="2:5" x14ac:dyDescent="0.25">
      <c r="B40" s="86">
        <v>0</v>
      </c>
      <c r="C40" s="82">
        <f>_xll.PTreeNodeValue(treeCalc_1!$F$2,3)</f>
        <v>186</v>
      </c>
      <c r="D40" s="14"/>
      <c r="E40" s="14"/>
    </row>
    <row r="41" spans="2:5" x14ac:dyDescent="0.25">
      <c r="B41" s="17"/>
      <c r="C41" s="15">
        <f>1-B4</f>
        <v>0.95</v>
      </c>
      <c r="D41" s="16">
        <f>_xll.PTreeNodeProbability(treeCalc_1!$F$2,10)</f>
        <v>0</v>
      </c>
      <c r="E41" s="14"/>
    </row>
    <row r="42" spans="2:5" x14ac:dyDescent="0.25">
      <c r="B42" s="17"/>
      <c r="C42" s="86">
        <v>0</v>
      </c>
      <c r="D42" s="83">
        <f>_xll.PTreeNodeValue(treeCalc_1!$F$2,10)</f>
        <v>0</v>
      </c>
      <c r="E42" s="14"/>
    </row>
  </sheetData>
  <phoneticPr fontId="0" type="noConversion"/>
  <pageMargins left="0.75" right="0.75" top="1" bottom="1" header="0.5" footer="0.5"/>
  <pageSetup orientation="portrait" r:id="rId1"/>
  <headerFooter alignWithMargins="0"/>
  <ignoredErrors>
    <ignoredError sqref="D20"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2"/>
  <sheetViews>
    <sheetView showGridLines="0" workbookViewId="0"/>
  </sheetViews>
  <sheetFormatPr defaultRowHeight="15" x14ac:dyDescent="0.25"/>
  <cols>
    <col min="1" max="1" width="0.28515625" customWidth="1"/>
    <col min="2" max="2" width="3.42578125" customWidth="1"/>
    <col min="3" max="3" width="4.85546875" customWidth="1"/>
    <col min="5" max="5" width="4.85546875" customWidth="1"/>
    <col min="6" max="6" width="8.140625" customWidth="1"/>
    <col min="7" max="7" width="4.85546875" customWidth="1"/>
    <col min="8" max="8" width="8.140625" customWidth="1"/>
  </cols>
  <sheetData>
    <row r="1" spans="2:15" s="25" customFormat="1" ht="18" x14ac:dyDescent="0.25">
      <c r="B1" s="28" t="s">
        <v>61</v>
      </c>
    </row>
    <row r="2" spans="2:15" s="26" customFormat="1" ht="10.5" x14ac:dyDescent="0.15">
      <c r="B2" s="29" t="s">
        <v>93</v>
      </c>
    </row>
    <row r="3" spans="2:15" s="26" customFormat="1" ht="10.5" x14ac:dyDescent="0.15">
      <c r="B3" s="29" t="s">
        <v>105</v>
      </c>
    </row>
    <row r="4" spans="2:15" s="26" customFormat="1" ht="10.5" x14ac:dyDescent="0.15">
      <c r="B4" s="29" t="s">
        <v>94</v>
      </c>
    </row>
    <row r="5" spans="2:15" s="27" customFormat="1" ht="10.5" x14ac:dyDescent="0.15">
      <c r="B5" s="30" t="s">
        <v>106</v>
      </c>
    </row>
    <row r="14" spans="2:15" x14ac:dyDescent="0.25">
      <c r="O14" s="87"/>
    </row>
    <row r="28" spans="2:8" ht="15.75" thickBot="1" x14ac:dyDescent="0.3"/>
    <row r="29" spans="2:8" ht="15.75" thickBot="1" x14ac:dyDescent="0.3">
      <c r="B29" s="31" t="s">
        <v>62</v>
      </c>
      <c r="C29" s="32"/>
      <c r="D29" s="32"/>
      <c r="E29" s="32"/>
      <c r="F29" s="32"/>
      <c r="G29" s="32"/>
      <c r="H29" s="33"/>
    </row>
    <row r="30" spans="2:8" x14ac:dyDescent="0.25">
      <c r="B30" s="37"/>
      <c r="C30" s="45" t="s">
        <v>74</v>
      </c>
      <c r="D30" s="46"/>
      <c r="E30" s="50" t="s">
        <v>21</v>
      </c>
      <c r="F30" s="46"/>
      <c r="G30" s="50" t="s">
        <v>24</v>
      </c>
      <c r="H30" s="53"/>
    </row>
    <row r="31" spans="2:8" x14ac:dyDescent="0.25">
      <c r="B31" s="38"/>
      <c r="C31" s="35" t="s">
        <v>75</v>
      </c>
      <c r="D31" s="47" t="s">
        <v>76</v>
      </c>
      <c r="E31" s="35" t="s">
        <v>75</v>
      </c>
      <c r="F31" s="47" t="s">
        <v>76</v>
      </c>
      <c r="G31" s="35" t="s">
        <v>75</v>
      </c>
      <c r="H31" s="36" t="s">
        <v>76</v>
      </c>
    </row>
    <row r="32" spans="2:8" x14ac:dyDescent="0.25">
      <c r="B32" s="39" t="s">
        <v>63</v>
      </c>
      <c r="C32" s="41">
        <v>0</v>
      </c>
      <c r="D32" s="48">
        <v>-1</v>
      </c>
      <c r="E32" s="54">
        <v>170</v>
      </c>
      <c r="F32" s="48">
        <v>-6.5934065934065936E-2</v>
      </c>
      <c r="G32" s="54">
        <v>0</v>
      </c>
      <c r="H32" s="51">
        <v>-1</v>
      </c>
    </row>
    <row r="33" spans="2:8" x14ac:dyDescent="0.25">
      <c r="B33" s="39" t="s">
        <v>64</v>
      </c>
      <c r="C33" s="41">
        <v>0.01</v>
      </c>
      <c r="D33" s="48">
        <v>-0.8</v>
      </c>
      <c r="E33" s="54">
        <v>172.4</v>
      </c>
      <c r="F33" s="48">
        <v>-5.2747252747252719E-2</v>
      </c>
      <c r="G33" s="54">
        <v>37.200000000000003</v>
      </c>
      <c r="H33" s="51">
        <v>-0.79560439560439566</v>
      </c>
    </row>
    <row r="34" spans="2:8" x14ac:dyDescent="0.25">
      <c r="B34" s="39" t="s">
        <v>65</v>
      </c>
      <c r="C34" s="41">
        <v>0.02</v>
      </c>
      <c r="D34" s="48">
        <v>-0.6</v>
      </c>
      <c r="E34" s="54">
        <v>174.8</v>
      </c>
      <c r="F34" s="48">
        <v>-3.9560439560439496E-2</v>
      </c>
      <c r="G34" s="54">
        <v>74.400000000000006</v>
      </c>
      <c r="H34" s="51">
        <v>-0.59120879120879122</v>
      </c>
    </row>
    <row r="35" spans="2:8" x14ac:dyDescent="0.25">
      <c r="B35" s="39" t="s">
        <v>66</v>
      </c>
      <c r="C35" s="41">
        <v>3.0000000000000002E-2</v>
      </c>
      <c r="D35" s="48">
        <v>-0.39999999999999997</v>
      </c>
      <c r="E35" s="54">
        <v>177.2</v>
      </c>
      <c r="F35" s="48">
        <v>-2.6373626373626436E-2</v>
      </c>
      <c r="G35" s="54">
        <v>111.60000000000001</v>
      </c>
      <c r="H35" s="51">
        <v>-0.38681318681318677</v>
      </c>
    </row>
    <row r="36" spans="2:8" x14ac:dyDescent="0.25">
      <c r="B36" s="39" t="s">
        <v>67</v>
      </c>
      <c r="C36" s="41">
        <v>0.04</v>
      </c>
      <c r="D36" s="48">
        <v>-0.20000000000000004</v>
      </c>
      <c r="E36" s="54">
        <v>179.6</v>
      </c>
      <c r="F36" s="48">
        <v>-1.3186813186813218E-2</v>
      </c>
      <c r="G36" s="54">
        <v>148.80000000000001</v>
      </c>
      <c r="H36" s="51">
        <v>-0.18241758241758235</v>
      </c>
    </row>
    <row r="37" spans="2:8" x14ac:dyDescent="0.25">
      <c r="B37" s="39" t="s">
        <v>68</v>
      </c>
      <c r="C37" s="41">
        <v>0.05</v>
      </c>
      <c r="D37" s="48">
        <v>0</v>
      </c>
      <c r="E37" s="54">
        <v>182</v>
      </c>
      <c r="F37" s="48">
        <v>0</v>
      </c>
      <c r="G37" s="54">
        <v>186</v>
      </c>
      <c r="H37" s="51">
        <v>2.197802197802198E-2</v>
      </c>
    </row>
    <row r="38" spans="2:8" x14ac:dyDescent="0.25">
      <c r="B38" s="39" t="s">
        <v>69</v>
      </c>
      <c r="C38" s="41">
        <v>6.0000000000000005E-2</v>
      </c>
      <c r="D38" s="48">
        <v>0.20000000000000004</v>
      </c>
      <c r="E38" s="54">
        <v>184.4</v>
      </c>
      <c r="F38" s="48">
        <v>1.3186813186813218E-2</v>
      </c>
      <c r="G38" s="54">
        <v>223.20000000000002</v>
      </c>
      <c r="H38" s="51">
        <v>0.22637362637362646</v>
      </c>
    </row>
    <row r="39" spans="2:8" x14ac:dyDescent="0.25">
      <c r="B39" s="39" t="s">
        <v>70</v>
      </c>
      <c r="C39" s="41">
        <v>7.0000000000000007E-2</v>
      </c>
      <c r="D39" s="48">
        <v>0.40000000000000008</v>
      </c>
      <c r="E39" s="54">
        <v>186.79999999999998</v>
      </c>
      <c r="F39" s="48">
        <v>2.637362637362628E-2</v>
      </c>
      <c r="G39" s="54">
        <v>260.40000000000003</v>
      </c>
      <c r="H39" s="51">
        <v>0.43076923076923096</v>
      </c>
    </row>
    <row r="40" spans="2:8" x14ac:dyDescent="0.25">
      <c r="B40" s="39" t="s">
        <v>71</v>
      </c>
      <c r="C40" s="41">
        <v>0.08</v>
      </c>
      <c r="D40" s="48">
        <v>0.6</v>
      </c>
      <c r="E40" s="54">
        <v>189.20000000000002</v>
      </c>
      <c r="F40" s="48">
        <v>3.9560439560439656E-2</v>
      </c>
      <c r="G40" s="54">
        <v>297.60000000000002</v>
      </c>
      <c r="H40" s="51">
        <v>0.63516483516483524</v>
      </c>
    </row>
    <row r="41" spans="2:8" x14ac:dyDescent="0.25">
      <c r="B41" s="39" t="s">
        <v>72</v>
      </c>
      <c r="C41" s="41">
        <v>9.0000000000000011E-2</v>
      </c>
      <c r="D41" s="48">
        <v>0.80000000000000016</v>
      </c>
      <c r="E41" s="54">
        <v>191.60000000000002</v>
      </c>
      <c r="F41" s="48">
        <v>5.2747252747252872E-2</v>
      </c>
      <c r="G41" s="54">
        <v>334.8</v>
      </c>
      <c r="H41" s="51">
        <v>0.83956043956043958</v>
      </c>
    </row>
    <row r="42" spans="2:8" ht="15.75" thickBot="1" x14ac:dyDescent="0.3">
      <c r="B42" s="40" t="s">
        <v>73</v>
      </c>
      <c r="C42" s="43">
        <v>0.1</v>
      </c>
      <c r="D42" s="49">
        <v>1</v>
      </c>
      <c r="E42" s="55">
        <v>194</v>
      </c>
      <c r="F42" s="49">
        <v>6.5934065934065936E-2</v>
      </c>
      <c r="G42" s="55">
        <v>372</v>
      </c>
      <c r="H42" s="52">
        <v>1.043956043956044</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9"/>
  <sheetViews>
    <sheetView showGridLines="0" workbookViewId="0"/>
  </sheetViews>
  <sheetFormatPr defaultRowHeight="15" x14ac:dyDescent="0.25"/>
  <cols>
    <col min="1" max="1" width="0.28515625" customWidth="1"/>
    <col min="2" max="2" width="2.5703125" customWidth="1"/>
    <col min="3" max="3" width="4.85546875" customWidth="1"/>
    <col min="5" max="5" width="4.85546875" customWidth="1"/>
    <col min="6" max="6" width="8.140625" customWidth="1"/>
    <col min="7" max="7" width="4.85546875" customWidth="1"/>
    <col min="8" max="8" width="8.140625" customWidth="1"/>
  </cols>
  <sheetData>
    <row r="1" spans="2:2" s="25" customFormat="1" ht="18" x14ac:dyDescent="0.25">
      <c r="B1" s="28" t="s">
        <v>61</v>
      </c>
    </row>
    <row r="2" spans="2:2" s="26" customFormat="1" ht="10.5" x14ac:dyDescent="0.15">
      <c r="B2" s="29" t="s">
        <v>93</v>
      </c>
    </row>
    <row r="3" spans="2:2" s="26" customFormat="1" ht="10.5" x14ac:dyDescent="0.15">
      <c r="B3" s="29" t="s">
        <v>105</v>
      </c>
    </row>
    <row r="4" spans="2:2" s="26" customFormat="1" ht="10.5" x14ac:dyDescent="0.15">
      <c r="B4" s="29" t="s">
        <v>94</v>
      </c>
    </row>
    <row r="5" spans="2:2" s="27" customFormat="1" ht="10.5" x14ac:dyDescent="0.15">
      <c r="B5" s="30" t="s">
        <v>107</v>
      </c>
    </row>
    <row r="28" spans="2:8" ht="15.75" thickBot="1" x14ac:dyDescent="0.3"/>
    <row r="29" spans="2:8" ht="15.75" thickBot="1" x14ac:dyDescent="0.3">
      <c r="B29" s="31" t="s">
        <v>62</v>
      </c>
      <c r="C29" s="32"/>
      <c r="D29" s="32"/>
      <c r="E29" s="32"/>
      <c r="F29" s="32"/>
      <c r="G29" s="32"/>
      <c r="H29" s="33"/>
    </row>
    <row r="30" spans="2:8" x14ac:dyDescent="0.25">
      <c r="B30" s="37"/>
      <c r="C30" s="45" t="s">
        <v>74</v>
      </c>
      <c r="D30" s="46"/>
      <c r="E30" s="50" t="s">
        <v>21</v>
      </c>
      <c r="F30" s="46"/>
      <c r="G30" s="50" t="s">
        <v>24</v>
      </c>
      <c r="H30" s="53"/>
    </row>
    <row r="31" spans="2:8" x14ac:dyDescent="0.25">
      <c r="B31" s="38"/>
      <c r="C31" s="35" t="s">
        <v>75</v>
      </c>
      <c r="D31" s="47" t="s">
        <v>76</v>
      </c>
      <c r="E31" s="35" t="s">
        <v>75</v>
      </c>
      <c r="F31" s="47" t="s">
        <v>76</v>
      </c>
      <c r="G31" s="35" t="s">
        <v>75</v>
      </c>
      <c r="H31" s="36" t="s">
        <v>76</v>
      </c>
    </row>
    <row r="32" spans="2:8" x14ac:dyDescent="0.25">
      <c r="B32" s="39" t="s">
        <v>63</v>
      </c>
      <c r="C32" s="54">
        <v>0</v>
      </c>
      <c r="D32" s="48">
        <v>-1</v>
      </c>
      <c r="E32" s="54">
        <v>12</v>
      </c>
      <c r="F32" s="48">
        <v>-0.93406593406593408</v>
      </c>
      <c r="G32" s="54">
        <v>186</v>
      </c>
      <c r="H32" s="51">
        <v>2.197802197802198E-2</v>
      </c>
    </row>
    <row r="33" spans="2:8" x14ac:dyDescent="0.25">
      <c r="B33" s="39" t="s">
        <v>64</v>
      </c>
      <c r="C33" s="54">
        <v>50</v>
      </c>
      <c r="D33" s="48">
        <v>-0.70588235294117652</v>
      </c>
      <c r="E33" s="54">
        <v>62</v>
      </c>
      <c r="F33" s="48">
        <v>-0.65934065934065933</v>
      </c>
      <c r="G33" s="54">
        <v>186</v>
      </c>
      <c r="H33" s="51">
        <v>2.197802197802198E-2</v>
      </c>
    </row>
    <row r="34" spans="2:8" x14ac:dyDescent="0.25">
      <c r="B34" s="39" t="s">
        <v>65</v>
      </c>
      <c r="C34" s="54">
        <v>100</v>
      </c>
      <c r="D34" s="48">
        <v>-0.41176470588235292</v>
      </c>
      <c r="E34" s="54">
        <v>112</v>
      </c>
      <c r="F34" s="48">
        <v>-0.38461538461538464</v>
      </c>
      <c r="G34" s="54">
        <v>186</v>
      </c>
      <c r="H34" s="51">
        <v>2.197802197802198E-2</v>
      </c>
    </row>
    <row r="35" spans="2:8" x14ac:dyDescent="0.25">
      <c r="B35" s="39" t="s">
        <v>66</v>
      </c>
      <c r="C35" s="54">
        <v>150</v>
      </c>
      <c r="D35" s="48">
        <v>-0.11764705882352941</v>
      </c>
      <c r="E35" s="54">
        <v>162</v>
      </c>
      <c r="F35" s="48">
        <v>-0.10989010989010989</v>
      </c>
      <c r="G35" s="54">
        <v>186</v>
      </c>
      <c r="H35" s="51">
        <v>2.197802197802198E-2</v>
      </c>
    </row>
    <row r="36" spans="2:8" x14ac:dyDescent="0.25">
      <c r="B36" s="39" t="s">
        <v>67</v>
      </c>
      <c r="C36" s="54">
        <v>200</v>
      </c>
      <c r="D36" s="48">
        <v>0.17647058823529413</v>
      </c>
      <c r="E36" s="54">
        <v>212</v>
      </c>
      <c r="F36" s="48">
        <v>0.16483516483516483</v>
      </c>
      <c r="G36" s="54">
        <v>186</v>
      </c>
      <c r="H36" s="51">
        <v>2.197802197802198E-2</v>
      </c>
    </row>
    <row r="37" spans="2:8" x14ac:dyDescent="0.25">
      <c r="B37" s="39" t="s">
        <v>68</v>
      </c>
      <c r="C37" s="54">
        <v>250</v>
      </c>
      <c r="D37" s="48">
        <v>0.47058823529411764</v>
      </c>
      <c r="E37" s="54">
        <v>262</v>
      </c>
      <c r="F37" s="48">
        <v>0.43956043956043955</v>
      </c>
      <c r="G37" s="54">
        <v>186</v>
      </c>
      <c r="H37" s="51">
        <v>2.197802197802198E-2</v>
      </c>
    </row>
    <row r="38" spans="2:8" x14ac:dyDescent="0.25">
      <c r="B38" s="39" t="s">
        <v>69</v>
      </c>
      <c r="C38" s="54">
        <v>300</v>
      </c>
      <c r="D38" s="48">
        <v>0.76470588235294112</v>
      </c>
      <c r="E38" s="54">
        <v>312</v>
      </c>
      <c r="F38" s="48">
        <v>0.7142857142857143</v>
      </c>
      <c r="G38" s="54">
        <v>186</v>
      </c>
      <c r="H38" s="51">
        <v>2.197802197802198E-2</v>
      </c>
    </row>
    <row r="39" spans="2:8" ht="15.75" thickBot="1" x14ac:dyDescent="0.3">
      <c r="B39" s="40" t="s">
        <v>70</v>
      </c>
      <c r="C39" s="55">
        <v>350</v>
      </c>
      <c r="D39" s="49">
        <v>1.0588235294117647</v>
      </c>
      <c r="E39" s="55">
        <v>362</v>
      </c>
      <c r="F39" s="49">
        <v>0.98901098901098905</v>
      </c>
      <c r="G39" s="55">
        <v>186</v>
      </c>
      <c r="H39" s="52">
        <v>2.197802197802198E-2</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4"/>
  <sheetViews>
    <sheetView showGridLines="0" workbookViewId="0"/>
  </sheetViews>
  <sheetFormatPr defaultRowHeight="15" x14ac:dyDescent="0.25"/>
  <cols>
    <col min="1" max="1" width="0.28515625" customWidth="1"/>
    <col min="2" max="2" width="3.42578125" customWidth="1"/>
    <col min="3" max="3" width="4.85546875" customWidth="1"/>
    <col min="5" max="5" width="4.85546875" customWidth="1"/>
    <col min="6" max="6" width="8.140625" customWidth="1"/>
    <col min="7" max="7" width="4.85546875" customWidth="1"/>
    <col min="8" max="8" width="8.140625" customWidth="1"/>
  </cols>
  <sheetData>
    <row r="1" spans="2:2" s="25" customFormat="1" ht="18" x14ac:dyDescent="0.25">
      <c r="B1" s="28" t="s">
        <v>61</v>
      </c>
    </row>
    <row r="2" spans="2:2" s="26" customFormat="1" ht="10.5" x14ac:dyDescent="0.15">
      <c r="B2" s="29" t="s">
        <v>93</v>
      </c>
    </row>
    <row r="3" spans="2:2" s="26" customFormat="1" ht="10.5" x14ac:dyDescent="0.15">
      <c r="B3" s="29" t="s">
        <v>108</v>
      </c>
    </row>
    <row r="4" spans="2:2" s="26" customFormat="1" ht="10.5" x14ac:dyDescent="0.15">
      <c r="B4" s="29" t="s">
        <v>94</v>
      </c>
    </row>
    <row r="5" spans="2:2" s="27" customFormat="1" ht="10.5" x14ac:dyDescent="0.15">
      <c r="B5" s="30" t="s">
        <v>95</v>
      </c>
    </row>
    <row r="28" spans="2:8" ht="15.75" thickBot="1" x14ac:dyDescent="0.3"/>
    <row r="29" spans="2:8" ht="15.75" thickBot="1" x14ac:dyDescent="0.3">
      <c r="B29" s="31" t="s">
        <v>62</v>
      </c>
      <c r="C29" s="32"/>
      <c r="D29" s="32"/>
      <c r="E29" s="32"/>
      <c r="F29" s="32"/>
      <c r="G29" s="32"/>
      <c r="H29" s="33"/>
    </row>
    <row r="30" spans="2:8" x14ac:dyDescent="0.25">
      <c r="B30" s="37"/>
      <c r="C30" s="45" t="s">
        <v>74</v>
      </c>
      <c r="D30" s="46"/>
      <c r="E30" s="50" t="s">
        <v>21</v>
      </c>
      <c r="F30" s="46"/>
      <c r="G30" s="50" t="s">
        <v>24</v>
      </c>
      <c r="H30" s="53"/>
    </row>
    <row r="31" spans="2:8" x14ac:dyDescent="0.25">
      <c r="B31" s="38"/>
      <c r="C31" s="35" t="s">
        <v>75</v>
      </c>
      <c r="D31" s="47" t="s">
        <v>76</v>
      </c>
      <c r="E31" s="35" t="s">
        <v>75</v>
      </c>
      <c r="F31" s="47" t="s">
        <v>76</v>
      </c>
      <c r="G31" s="35" t="s">
        <v>75</v>
      </c>
      <c r="H31" s="36" t="s">
        <v>76</v>
      </c>
    </row>
    <row r="32" spans="2:8" x14ac:dyDescent="0.25">
      <c r="B32" s="39" t="s">
        <v>63</v>
      </c>
      <c r="C32" s="54">
        <v>0</v>
      </c>
      <c r="D32" s="48">
        <v>-1</v>
      </c>
      <c r="E32" s="54">
        <v>170</v>
      </c>
      <c r="F32" s="48">
        <v>-6.5934065934065936E-2</v>
      </c>
      <c r="G32" s="54">
        <v>186</v>
      </c>
      <c r="H32" s="51">
        <v>2.197802197802198E-2</v>
      </c>
    </row>
    <row r="33" spans="2:8" x14ac:dyDescent="0.25">
      <c r="B33" s="39" t="s">
        <v>64</v>
      </c>
      <c r="C33" s="54">
        <v>50</v>
      </c>
      <c r="D33" s="48">
        <v>-0.83333333333333337</v>
      </c>
      <c r="E33" s="54">
        <v>172.5</v>
      </c>
      <c r="F33" s="48">
        <v>-5.21978021978022E-2</v>
      </c>
      <c r="G33" s="54">
        <v>186</v>
      </c>
      <c r="H33" s="51">
        <v>2.197802197802198E-2</v>
      </c>
    </row>
    <row r="34" spans="2:8" x14ac:dyDescent="0.25">
      <c r="B34" s="39" t="s">
        <v>65</v>
      </c>
      <c r="C34" s="54">
        <v>100</v>
      </c>
      <c r="D34" s="48">
        <v>-0.66666666666666663</v>
      </c>
      <c r="E34" s="54">
        <v>175</v>
      </c>
      <c r="F34" s="48">
        <v>-3.8461538461538464E-2</v>
      </c>
      <c r="G34" s="54">
        <v>186</v>
      </c>
      <c r="H34" s="51">
        <v>2.197802197802198E-2</v>
      </c>
    </row>
    <row r="35" spans="2:8" x14ac:dyDescent="0.25">
      <c r="B35" s="39" t="s">
        <v>66</v>
      </c>
      <c r="C35" s="54">
        <v>150</v>
      </c>
      <c r="D35" s="48">
        <v>-0.5</v>
      </c>
      <c r="E35" s="54">
        <v>177.5</v>
      </c>
      <c r="F35" s="48">
        <v>-2.4725274725274724E-2</v>
      </c>
      <c r="G35" s="54">
        <v>186</v>
      </c>
      <c r="H35" s="51">
        <v>2.197802197802198E-2</v>
      </c>
    </row>
    <row r="36" spans="2:8" x14ac:dyDescent="0.25">
      <c r="B36" s="39" t="s">
        <v>67</v>
      </c>
      <c r="C36" s="54">
        <v>200</v>
      </c>
      <c r="D36" s="48">
        <v>-0.33333333333333331</v>
      </c>
      <c r="E36" s="54">
        <v>180</v>
      </c>
      <c r="F36" s="48">
        <v>-1.098901098901099E-2</v>
      </c>
      <c r="G36" s="54">
        <v>186</v>
      </c>
      <c r="H36" s="51">
        <v>2.197802197802198E-2</v>
      </c>
    </row>
    <row r="37" spans="2:8" x14ac:dyDescent="0.25">
      <c r="B37" s="39" t="s">
        <v>68</v>
      </c>
      <c r="C37" s="54">
        <v>250</v>
      </c>
      <c r="D37" s="48">
        <v>-0.16666666666666666</v>
      </c>
      <c r="E37" s="54">
        <v>181</v>
      </c>
      <c r="F37" s="48">
        <v>-5.4945054945054949E-3</v>
      </c>
      <c r="G37" s="54">
        <v>186</v>
      </c>
      <c r="H37" s="51">
        <v>2.197802197802198E-2</v>
      </c>
    </row>
    <row r="38" spans="2:8" x14ac:dyDescent="0.25">
      <c r="B38" s="39" t="s">
        <v>69</v>
      </c>
      <c r="C38" s="54">
        <v>300</v>
      </c>
      <c r="D38" s="48">
        <v>0</v>
      </c>
      <c r="E38" s="54">
        <v>182</v>
      </c>
      <c r="F38" s="48">
        <v>0</v>
      </c>
      <c r="G38" s="54">
        <v>186</v>
      </c>
      <c r="H38" s="51">
        <v>2.197802197802198E-2</v>
      </c>
    </row>
    <row r="39" spans="2:8" x14ac:dyDescent="0.25">
      <c r="B39" s="39" t="s">
        <v>70</v>
      </c>
      <c r="C39" s="54">
        <v>350</v>
      </c>
      <c r="D39" s="48">
        <v>0.16666666666666666</v>
      </c>
      <c r="E39" s="54">
        <v>183</v>
      </c>
      <c r="F39" s="48">
        <v>5.4945054945054949E-3</v>
      </c>
      <c r="G39" s="54">
        <v>186</v>
      </c>
      <c r="H39" s="51">
        <v>2.197802197802198E-2</v>
      </c>
    </row>
    <row r="40" spans="2:8" x14ac:dyDescent="0.25">
      <c r="B40" s="39" t="s">
        <v>71</v>
      </c>
      <c r="C40" s="54">
        <v>400</v>
      </c>
      <c r="D40" s="48">
        <v>0.33333333333333331</v>
      </c>
      <c r="E40" s="54">
        <v>184</v>
      </c>
      <c r="F40" s="48">
        <v>1.098901098901099E-2</v>
      </c>
      <c r="G40" s="54">
        <v>186</v>
      </c>
      <c r="H40" s="51">
        <v>2.197802197802198E-2</v>
      </c>
    </row>
    <row r="41" spans="2:8" x14ac:dyDescent="0.25">
      <c r="B41" s="39" t="s">
        <v>72</v>
      </c>
      <c r="C41" s="54">
        <v>450</v>
      </c>
      <c r="D41" s="48">
        <v>0.5</v>
      </c>
      <c r="E41" s="54">
        <v>185</v>
      </c>
      <c r="F41" s="48">
        <v>1.6483516483516484E-2</v>
      </c>
      <c r="G41" s="54">
        <v>186</v>
      </c>
      <c r="H41" s="51">
        <v>2.197802197802198E-2</v>
      </c>
    </row>
    <row r="42" spans="2:8" x14ac:dyDescent="0.25">
      <c r="B42" s="39" t="s">
        <v>73</v>
      </c>
      <c r="C42" s="54">
        <v>500</v>
      </c>
      <c r="D42" s="48">
        <v>0.66666666666666663</v>
      </c>
      <c r="E42" s="54">
        <v>186</v>
      </c>
      <c r="F42" s="48">
        <v>2.197802197802198E-2</v>
      </c>
      <c r="G42" s="54">
        <v>186</v>
      </c>
      <c r="H42" s="51">
        <v>2.197802197802198E-2</v>
      </c>
    </row>
    <row r="43" spans="2:8" x14ac:dyDescent="0.25">
      <c r="B43" s="39" t="s">
        <v>89</v>
      </c>
      <c r="C43" s="54">
        <v>550</v>
      </c>
      <c r="D43" s="48">
        <v>0.83333333333333337</v>
      </c>
      <c r="E43" s="54">
        <v>187</v>
      </c>
      <c r="F43" s="48">
        <v>2.7472527472527472E-2</v>
      </c>
      <c r="G43" s="54">
        <v>186</v>
      </c>
      <c r="H43" s="51">
        <v>2.197802197802198E-2</v>
      </c>
    </row>
    <row r="44" spans="2:8" ht="15.75" thickBot="1" x14ac:dyDescent="0.3">
      <c r="B44" s="40" t="s">
        <v>90</v>
      </c>
      <c r="C44" s="55">
        <v>600</v>
      </c>
      <c r="D44" s="49">
        <v>1</v>
      </c>
      <c r="E44" s="55">
        <v>188</v>
      </c>
      <c r="F44" s="49">
        <v>3.2967032967032968E-2</v>
      </c>
      <c r="G44" s="55">
        <v>186</v>
      </c>
      <c r="H44" s="52">
        <v>2.197802197802198E-2</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5"/>
  <sheetViews>
    <sheetView showGridLines="0" workbookViewId="0"/>
  </sheetViews>
  <sheetFormatPr defaultRowHeight="15" x14ac:dyDescent="0.25"/>
  <cols>
    <col min="1" max="1" width="0.28515625" customWidth="1"/>
    <col min="2" max="2" width="4.140625" customWidth="1"/>
    <col min="3" max="3" width="30.7109375" customWidth="1"/>
    <col min="4" max="4" width="3.5703125" customWidth="1"/>
    <col min="5" max="5" width="4.85546875" customWidth="1"/>
    <col min="6" max="6" width="8.140625" customWidth="1"/>
    <col min="7" max="8" width="4.85546875" customWidth="1"/>
    <col min="9" max="9" width="8.140625" customWidth="1"/>
    <col min="10" max="10" width="4.85546875" customWidth="1"/>
  </cols>
  <sheetData>
    <row r="1" spans="2:2" s="25" customFormat="1" ht="18" x14ac:dyDescent="0.25">
      <c r="B1" s="28" t="s">
        <v>77</v>
      </c>
    </row>
    <row r="2" spans="2:2" s="26" customFormat="1" ht="10.5" x14ac:dyDescent="0.15">
      <c r="B2" s="29" t="s">
        <v>93</v>
      </c>
    </row>
    <row r="3" spans="2:2" s="26" customFormat="1" ht="10.5" x14ac:dyDescent="0.15">
      <c r="B3" s="29" t="s">
        <v>108</v>
      </c>
    </row>
    <row r="4" spans="2:2" s="27" customFormat="1" ht="10.5" x14ac:dyDescent="0.15">
      <c r="B4" s="30" t="s">
        <v>94</v>
      </c>
    </row>
    <row r="27" spans="2:10" ht="15.75" thickBot="1" x14ac:dyDescent="0.3"/>
    <row r="28" spans="2:10" x14ac:dyDescent="0.25">
      <c r="B28" s="31" t="s">
        <v>78</v>
      </c>
      <c r="C28" s="32"/>
      <c r="D28" s="32"/>
      <c r="E28" s="32"/>
      <c r="F28" s="32"/>
      <c r="G28" s="32"/>
      <c r="H28" s="32"/>
      <c r="I28" s="32"/>
      <c r="J28" s="33"/>
    </row>
    <row r="29" spans="2:10" ht="15.75" thickBot="1" x14ac:dyDescent="0.3">
      <c r="B29" s="58" t="s">
        <v>79</v>
      </c>
      <c r="C29" s="59"/>
      <c r="D29" s="59"/>
      <c r="E29" s="59"/>
      <c r="F29" s="59"/>
      <c r="G29" s="59"/>
      <c r="H29" s="59"/>
      <c r="I29" s="59"/>
      <c r="J29" s="60"/>
    </row>
    <row r="30" spans="2:10" x14ac:dyDescent="0.25">
      <c r="B30" s="61"/>
      <c r="C30" s="34"/>
      <c r="D30" s="34"/>
      <c r="E30" s="69" t="s">
        <v>83</v>
      </c>
      <c r="F30" s="23"/>
      <c r="G30" s="23"/>
      <c r="H30" s="69" t="s">
        <v>85</v>
      </c>
      <c r="I30" s="23"/>
      <c r="J30" s="73"/>
    </row>
    <row r="31" spans="2:10" x14ac:dyDescent="0.25">
      <c r="B31" s="62"/>
      <c r="C31" s="63"/>
      <c r="D31" s="67"/>
      <c r="E31" s="70" t="s">
        <v>84</v>
      </c>
      <c r="F31" s="24"/>
      <c r="G31" s="67" t="s">
        <v>74</v>
      </c>
      <c r="H31" s="70" t="s">
        <v>84</v>
      </c>
      <c r="I31" s="24"/>
      <c r="J31" s="64" t="s">
        <v>74</v>
      </c>
    </row>
    <row r="32" spans="2:10" x14ac:dyDescent="0.25">
      <c r="B32" s="65" t="s">
        <v>80</v>
      </c>
      <c r="C32" s="66" t="s">
        <v>81</v>
      </c>
      <c r="D32" s="68" t="s">
        <v>82</v>
      </c>
      <c r="E32" s="35" t="s">
        <v>75</v>
      </c>
      <c r="F32" s="47" t="s">
        <v>76</v>
      </c>
      <c r="G32" s="47" t="s">
        <v>75</v>
      </c>
      <c r="H32" s="35" t="s">
        <v>75</v>
      </c>
      <c r="I32" s="47" t="s">
        <v>76</v>
      </c>
      <c r="J32" s="36" t="s">
        <v>75</v>
      </c>
    </row>
    <row r="33" spans="2:10" x14ac:dyDescent="0.25">
      <c r="B33" s="56">
        <v>1</v>
      </c>
      <c r="C33" s="74" t="s">
        <v>109</v>
      </c>
      <c r="D33" s="75" t="s">
        <v>86</v>
      </c>
      <c r="E33" s="54">
        <v>0</v>
      </c>
      <c r="F33" s="48">
        <v>-1</v>
      </c>
      <c r="G33" s="71">
        <v>0</v>
      </c>
      <c r="H33" s="54">
        <v>194</v>
      </c>
      <c r="I33" s="48">
        <v>6.5934065934065936E-2</v>
      </c>
      <c r="J33" s="42">
        <v>0.1</v>
      </c>
    </row>
    <row r="34" spans="2:10" x14ac:dyDescent="0.25">
      <c r="B34" s="56">
        <v>2</v>
      </c>
      <c r="C34" s="74" t="s">
        <v>110</v>
      </c>
      <c r="D34" s="75" t="s">
        <v>87</v>
      </c>
      <c r="E34" s="54">
        <v>12</v>
      </c>
      <c r="F34" s="48">
        <v>-0.93406593406593408</v>
      </c>
      <c r="G34" s="71">
        <v>0</v>
      </c>
      <c r="H34" s="54">
        <v>186</v>
      </c>
      <c r="I34" s="48">
        <v>2.197802197802198E-2</v>
      </c>
      <c r="J34" s="42">
        <v>200</v>
      </c>
    </row>
    <row r="35" spans="2:10" ht="15.75" thickBot="1" x14ac:dyDescent="0.3">
      <c r="B35" s="57">
        <v>3</v>
      </c>
      <c r="C35" s="76" t="s">
        <v>96</v>
      </c>
      <c r="D35" s="77" t="s">
        <v>88</v>
      </c>
      <c r="E35" s="55">
        <v>170</v>
      </c>
      <c r="F35" s="49">
        <v>-6.5934065934065936E-2</v>
      </c>
      <c r="G35" s="72">
        <v>0</v>
      </c>
      <c r="H35" s="55">
        <v>186</v>
      </c>
      <c r="I35" s="49">
        <v>2.197802197802198E-2</v>
      </c>
      <c r="J35" s="44">
        <v>500</v>
      </c>
    </row>
  </sheetData>
  <mergeCells count="6">
    <mergeCell ref="B28:J28"/>
    <mergeCell ref="B29:J29"/>
    <mergeCell ref="E30:G30"/>
    <mergeCell ref="E31:F31"/>
    <mergeCell ref="H30:J30"/>
    <mergeCell ref="H31:I3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Model</vt:lpstr>
      <vt:lpstr>Strategy B4</vt:lpstr>
      <vt:lpstr>Strategy B5</vt:lpstr>
      <vt:lpstr>Strategy B6</vt:lpstr>
      <vt:lpstr>Tornado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1999-05-24T16:45:39Z</dcterms:created>
  <dcterms:modified xsi:type="dcterms:W3CDTF">2014-02-18T15:38:15Z</dcterms:modified>
</cp:coreProperties>
</file>